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/>
  <mc:AlternateContent xmlns:mc="http://schemas.openxmlformats.org/markup-compatibility/2006">
    <mc:Choice Requires="x15">
      <x15ac:absPath xmlns:x15ac="http://schemas.microsoft.com/office/spreadsheetml/2010/11/ac" url="P:\1INVESTICE\PRIPRAVA\3.OSTATNI\Rekonstrukce TV Hranice-Hranice mesto\Realizace\Výzva\Soutěž na realizaci\2. etapa\Soupis prací 2. etapa\"/>
    </mc:Choice>
  </mc:AlternateContent>
  <xr:revisionPtr revIDLastSave="0" documentId="13_ncr:1_{F375A9C7-51E6-4EF0-99D1-BD8DD96C38D8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Rekapitulace" sheetId="1" r:id="rId1"/>
    <sheet name="D.2_D.2.3_SO 10-81-01" sheetId="2" r:id="rId2"/>
    <sheet name="D.2_D.2.3_SO 10-87-01" sheetId="3" r:id="rId3"/>
    <sheet name="D.2_D.9898_SO 98-98" sheetId="4" r:id="rId4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8" i="4" l="1"/>
  <c r="O28" i="4" s="1"/>
  <c r="I24" i="4"/>
  <c r="O24" i="4" s="1"/>
  <c r="I19" i="4"/>
  <c r="O19" i="4" s="1"/>
  <c r="I15" i="4"/>
  <c r="O15" i="4" s="1"/>
  <c r="I11" i="4"/>
  <c r="O11" i="4" s="1"/>
  <c r="R10" i="4" s="1"/>
  <c r="O10" i="4" s="1"/>
  <c r="I49" i="3"/>
  <c r="O49" i="3" s="1"/>
  <c r="I45" i="3"/>
  <c r="O45" i="3" s="1"/>
  <c r="I41" i="3"/>
  <c r="O41" i="3" s="1"/>
  <c r="I37" i="3"/>
  <c r="O37" i="3" s="1"/>
  <c r="I33" i="3"/>
  <c r="O33" i="3" s="1"/>
  <c r="I29" i="3"/>
  <c r="Q28" i="3" s="1"/>
  <c r="I28" i="3" s="1"/>
  <c r="I24" i="3"/>
  <c r="O24" i="3" s="1"/>
  <c r="R23" i="3" s="1"/>
  <c r="O23" i="3" s="1"/>
  <c r="I19" i="3"/>
  <c r="O19" i="3" s="1"/>
  <c r="I15" i="3"/>
  <c r="O15" i="3" s="1"/>
  <c r="I11" i="3"/>
  <c r="Q10" i="3" s="1"/>
  <c r="I10" i="3" s="1"/>
  <c r="I401" i="2"/>
  <c r="O401" i="2" s="1"/>
  <c r="I397" i="2"/>
  <c r="O397" i="2" s="1"/>
  <c r="I393" i="2"/>
  <c r="O393" i="2" s="1"/>
  <c r="I389" i="2"/>
  <c r="O389" i="2" s="1"/>
  <c r="I385" i="2"/>
  <c r="O385" i="2" s="1"/>
  <c r="I381" i="2"/>
  <c r="O381" i="2" s="1"/>
  <c r="I377" i="2"/>
  <c r="O377" i="2" s="1"/>
  <c r="I373" i="2"/>
  <c r="O373" i="2" s="1"/>
  <c r="I369" i="2"/>
  <c r="O369" i="2" s="1"/>
  <c r="I365" i="2"/>
  <c r="O365" i="2" s="1"/>
  <c r="I361" i="2"/>
  <c r="O361" i="2" s="1"/>
  <c r="I357" i="2"/>
  <c r="O357" i="2" s="1"/>
  <c r="I353" i="2"/>
  <c r="I349" i="2"/>
  <c r="O349" i="2" s="1"/>
  <c r="I344" i="2"/>
  <c r="O344" i="2" s="1"/>
  <c r="I340" i="2"/>
  <c r="O340" i="2" s="1"/>
  <c r="I336" i="2"/>
  <c r="O336" i="2" s="1"/>
  <c r="I332" i="2"/>
  <c r="O332" i="2" s="1"/>
  <c r="Q331" i="2"/>
  <c r="I331" i="2" s="1"/>
  <c r="I327" i="2"/>
  <c r="O327" i="2" s="1"/>
  <c r="I323" i="2"/>
  <c r="O323" i="2" s="1"/>
  <c r="I319" i="2"/>
  <c r="O319" i="2" s="1"/>
  <c r="I315" i="2"/>
  <c r="O315" i="2" s="1"/>
  <c r="I311" i="2"/>
  <c r="O311" i="2" s="1"/>
  <c r="I307" i="2"/>
  <c r="O307" i="2" s="1"/>
  <c r="I303" i="2"/>
  <c r="O303" i="2" s="1"/>
  <c r="I299" i="2"/>
  <c r="O299" i="2" s="1"/>
  <c r="I295" i="2"/>
  <c r="O295" i="2" s="1"/>
  <c r="I291" i="2"/>
  <c r="O291" i="2" s="1"/>
  <c r="I287" i="2"/>
  <c r="O287" i="2" s="1"/>
  <c r="I283" i="2"/>
  <c r="O283" i="2" s="1"/>
  <c r="I279" i="2"/>
  <c r="O279" i="2" s="1"/>
  <c r="I275" i="2"/>
  <c r="O275" i="2" s="1"/>
  <c r="I271" i="2"/>
  <c r="O271" i="2" s="1"/>
  <c r="I267" i="2"/>
  <c r="O267" i="2" s="1"/>
  <c r="I263" i="2"/>
  <c r="O263" i="2" s="1"/>
  <c r="I259" i="2"/>
  <c r="O259" i="2" s="1"/>
  <c r="I255" i="2"/>
  <c r="I250" i="2"/>
  <c r="O250" i="2" s="1"/>
  <c r="I246" i="2"/>
  <c r="O246" i="2" s="1"/>
  <c r="I242" i="2"/>
  <c r="O242" i="2" s="1"/>
  <c r="I238" i="2"/>
  <c r="O238" i="2" s="1"/>
  <c r="I234" i="2"/>
  <c r="O234" i="2" s="1"/>
  <c r="I229" i="2"/>
  <c r="O229" i="2" s="1"/>
  <c r="I225" i="2"/>
  <c r="O225" i="2" s="1"/>
  <c r="I221" i="2"/>
  <c r="O221" i="2" s="1"/>
  <c r="I217" i="2"/>
  <c r="O217" i="2" s="1"/>
  <c r="I213" i="2"/>
  <c r="O213" i="2" s="1"/>
  <c r="I209" i="2"/>
  <c r="O209" i="2" s="1"/>
  <c r="I205" i="2"/>
  <c r="O205" i="2" s="1"/>
  <c r="I201" i="2"/>
  <c r="O201" i="2" s="1"/>
  <c r="I197" i="2"/>
  <c r="O197" i="2" s="1"/>
  <c r="I193" i="2"/>
  <c r="O193" i="2" s="1"/>
  <c r="I189" i="2"/>
  <c r="O189" i="2" s="1"/>
  <c r="I185" i="2"/>
  <c r="O185" i="2" s="1"/>
  <c r="I181" i="2"/>
  <c r="O181" i="2" s="1"/>
  <c r="I177" i="2"/>
  <c r="O177" i="2" s="1"/>
  <c r="I173" i="2"/>
  <c r="O173" i="2" s="1"/>
  <c r="I169" i="2"/>
  <c r="O169" i="2" s="1"/>
  <c r="I165" i="2"/>
  <c r="O165" i="2" s="1"/>
  <c r="I161" i="2"/>
  <c r="O161" i="2" s="1"/>
  <c r="I157" i="2"/>
  <c r="O157" i="2" s="1"/>
  <c r="I153" i="2"/>
  <c r="O153" i="2" s="1"/>
  <c r="I149" i="2"/>
  <c r="O149" i="2" s="1"/>
  <c r="I145" i="2"/>
  <c r="O145" i="2" s="1"/>
  <c r="I141" i="2"/>
  <c r="O141" i="2" s="1"/>
  <c r="I137" i="2"/>
  <c r="O137" i="2" s="1"/>
  <c r="I133" i="2"/>
  <c r="O133" i="2" s="1"/>
  <c r="I129" i="2"/>
  <c r="O129" i="2" s="1"/>
  <c r="I125" i="2"/>
  <c r="O125" i="2" s="1"/>
  <c r="I121" i="2"/>
  <c r="O121" i="2" s="1"/>
  <c r="I117" i="2"/>
  <c r="O117" i="2" s="1"/>
  <c r="I113" i="2"/>
  <c r="O113" i="2" s="1"/>
  <c r="I109" i="2"/>
  <c r="I105" i="2"/>
  <c r="O105" i="2" s="1"/>
  <c r="I101" i="2"/>
  <c r="O101" i="2" s="1"/>
  <c r="I97" i="2"/>
  <c r="O97" i="2" s="1"/>
  <c r="I92" i="2"/>
  <c r="O92" i="2" s="1"/>
  <c r="I88" i="2"/>
  <c r="O88" i="2" s="1"/>
  <c r="I84" i="2"/>
  <c r="O84" i="2" s="1"/>
  <c r="I80" i="2"/>
  <c r="O80" i="2" s="1"/>
  <c r="I76" i="2"/>
  <c r="O76" i="2" s="1"/>
  <c r="I72" i="2"/>
  <c r="O72" i="2" s="1"/>
  <c r="I68" i="2"/>
  <c r="I63" i="2"/>
  <c r="O63" i="2" s="1"/>
  <c r="I59" i="2"/>
  <c r="O59" i="2" s="1"/>
  <c r="I55" i="2"/>
  <c r="O55" i="2" s="1"/>
  <c r="I51" i="2"/>
  <c r="O51" i="2" s="1"/>
  <c r="I47" i="2"/>
  <c r="O47" i="2" s="1"/>
  <c r="I43" i="2"/>
  <c r="O43" i="2" s="1"/>
  <c r="I39" i="2"/>
  <c r="O39" i="2" s="1"/>
  <c r="I35" i="2"/>
  <c r="O35" i="2" s="1"/>
  <c r="I31" i="2"/>
  <c r="O31" i="2" s="1"/>
  <c r="I27" i="2"/>
  <c r="O27" i="2" s="1"/>
  <c r="I23" i="2"/>
  <c r="O23" i="2" s="1"/>
  <c r="I19" i="2"/>
  <c r="O19" i="2" s="1"/>
  <c r="I15" i="2"/>
  <c r="O15" i="2" s="1"/>
  <c r="I11" i="2"/>
  <c r="Q96" i="2" l="1"/>
  <c r="I96" i="2" s="1"/>
  <c r="Q254" i="2"/>
  <c r="I254" i="2" s="1"/>
  <c r="Q348" i="2"/>
  <c r="I348" i="2" s="1"/>
  <c r="Q10" i="4"/>
  <c r="I10" i="4" s="1"/>
  <c r="Q10" i="2"/>
  <c r="I10" i="2" s="1"/>
  <c r="Q67" i="2"/>
  <c r="I67" i="2" s="1"/>
  <c r="Q23" i="3"/>
  <c r="I23" i="3" s="1"/>
  <c r="R23" i="4"/>
  <c r="O23" i="4" s="1"/>
  <c r="O2" i="4" s="1"/>
  <c r="D15" i="1" s="1"/>
  <c r="D14" i="1" s="1"/>
  <c r="R233" i="2"/>
  <c r="O233" i="2" s="1"/>
  <c r="R331" i="2"/>
  <c r="O331" i="2" s="1"/>
  <c r="I3" i="3"/>
  <c r="C13" i="1" s="1"/>
  <c r="Q233" i="2"/>
  <c r="I233" i="2" s="1"/>
  <c r="O11" i="2"/>
  <c r="R10" i="2" s="1"/>
  <c r="O10" i="2" s="1"/>
  <c r="O68" i="2"/>
  <c r="R67" i="2" s="1"/>
  <c r="O67" i="2" s="1"/>
  <c r="O109" i="2"/>
  <c r="R96" i="2" s="1"/>
  <c r="O96" i="2" s="1"/>
  <c r="O255" i="2"/>
  <c r="R254" i="2" s="1"/>
  <c r="O254" i="2" s="1"/>
  <c r="O353" i="2"/>
  <c r="R348" i="2" s="1"/>
  <c r="O348" i="2" s="1"/>
  <c r="O11" i="3"/>
  <c r="R10" i="3" s="1"/>
  <c r="O10" i="3" s="1"/>
  <c r="O29" i="3"/>
  <c r="R28" i="3" s="1"/>
  <c r="O28" i="3" s="1"/>
  <c r="Q23" i="4"/>
  <c r="I23" i="4" s="1"/>
  <c r="I3" i="4" s="1"/>
  <c r="C15" i="1" s="1"/>
  <c r="I3" i="2" l="1"/>
  <c r="C12" i="1" s="1"/>
  <c r="C11" i="1" s="1"/>
  <c r="C14" i="1"/>
  <c r="E15" i="1"/>
  <c r="E14" i="1" s="1"/>
  <c r="O2" i="3"/>
  <c r="D13" i="1" s="1"/>
  <c r="E13" i="1" s="1"/>
  <c r="O2" i="2"/>
  <c r="D12" i="1" s="1"/>
  <c r="D11" i="1" s="1"/>
  <c r="D10" i="1" s="1"/>
  <c r="C10" i="1" l="1"/>
  <c r="C6" i="1" s="1"/>
  <c r="E12" i="1"/>
  <c r="E11" i="1" s="1"/>
  <c r="E10" i="1" s="1"/>
  <c r="C7" i="1" s="1"/>
</calcChain>
</file>

<file path=xl/sharedStrings.xml><?xml version="1.0" encoding="utf-8"?>
<sst xmlns="http://schemas.openxmlformats.org/spreadsheetml/2006/main" count="1663" uniqueCount="482">
  <si>
    <t>Firma: Firma</t>
  </si>
  <si>
    <t>Rekapitulace ceny</t>
  </si>
  <si>
    <t>Stavba: 2021-071b - Rekonstrukce TV v úseku Hranice na Moravě – Hranice na Moravě město - 2. etapa</t>
  </si>
  <si>
    <t>Varianta: IV - Importovaná varianta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</si>
  <si>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</si>
  <si>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</si>
  <si>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</si>
  <si>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</si>
  <si>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</si>
  <si>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</si>
  <si>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</si>
  <si>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</si>
  <si>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</si>
  <si>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</si>
  <si>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</si>
  <si>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2021-071b</t>
  </si>
  <si>
    <t>Rekonstrukce TV v úseku Hranice na Moravě – Hranice na Moravě město - 2. etapa</t>
  </si>
  <si>
    <t>O</t>
  </si>
  <si>
    <t>Objekt:</t>
  </si>
  <si>
    <t>D.2</t>
  </si>
  <si>
    <t>Stavební část</t>
  </si>
  <si>
    <t>O1</t>
  </si>
  <si>
    <t>D.2.3</t>
  </si>
  <si>
    <t>Trakční a energetická zařízení</t>
  </si>
  <si>
    <t>O2</t>
  </si>
  <si>
    <t>Rozpočet:</t>
  </si>
  <si>
    <t>0,00</t>
  </si>
  <si>
    <t>15,00</t>
  </si>
  <si>
    <t>21,00</t>
  </si>
  <si>
    <t>3</t>
  </si>
  <si>
    <t>2</t>
  </si>
  <si>
    <t>SO 10-81-01</t>
  </si>
  <si>
    <t>Hranice na Moravě - Hranice na Moravě město, trakční vedení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</si>
  <si>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</si>
  <si>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</si>
  <si>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</si>
  <si>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</si>
  <si>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</si>
  <si>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</si>
  <si>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</si>
  <si>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</si>
  <si>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</si>
  <si>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</si>
  <si>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</si>
  <si>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</si>
  <si>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</si>
  <si>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</si>
  <si>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</si>
  <si>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</si>
  <si>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</si>
  <si>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 xml:space="preserve">  D.2.3</t>
  </si>
  <si>
    <t xml:space="preserve">    SO 10-81-01</t>
  </si>
  <si>
    <t>SD</t>
  </si>
  <si>
    <t>74A</t>
  </si>
  <si>
    <t>Základy TV</t>
  </si>
  <si>
    <t>P</t>
  </si>
  <si>
    <t>11512</t>
  </si>
  <si>
    <t/>
  </si>
  <si>
    <t>ČERPÁNÍ VODY DO 1000 L/MIN</t>
  </si>
  <si>
    <t>HOD</t>
  </si>
  <si>
    <t>PP</t>
  </si>
  <si>
    <t>VV</t>
  </si>
  <si>
    <t>viz. výkaz základů, stožárů a bran</t>
  </si>
  <si>
    <t>TS</t>
  </si>
  <si>
    <t>Položka čerpání vody na povrchu zahrnuje i potrubí, pohotovost záložní čerpací soupravy a zřízení čerpací jímky. Součástí položky je také následná demontáž a likvidace těchto zařízení</t>
  </si>
  <si>
    <t>74A110</t>
  </si>
  <si>
    <t>ZÁKLAD TV HLOUBENÝ V JAKÉKOLIV TŘÍDĚ ZEMINY</t>
  </si>
  <si>
    <t>M3</t>
  </si>
  <si>
    <t>1. Položka obsahuje:  – zemní práce pro montáž výkopu včetně bourání zpevněných ploch, dlažby a pod., uvedení narušeného okolí do původního stavu a naložení výkopku  – úpravy spojené s uvolněním prostoru pro výkop např. demontáž a montáž oplocení, zajištění výkopu před zaplavením povrchovou vodou, pažení výkopu  – dodávku, dopravu, montáž, pronájem mechanizmů a demontáž bednění  – dodávku, dopravu a montáž svorníkového koše, technologické výztuže, kovaných svorníků aj.  – případně provedení dutiny pro upevnění stožáru TV  – dodávku, dopravu a uložení betonové směsi včetně všech technologických opatření spojené s realizací základu podle TKP 2. Položka neobsahuje:  – přídavnou výztuž, svorníky, koše  – odvoz výkopku (viz pol. 74A150)  – poplatek za likvidaci odpadů (viz SSD 0) 3. Způsob měření: Měří se metry kubické uložené betonové směsi.</t>
  </si>
  <si>
    <t>74A112</t>
  </si>
  <si>
    <t>OCHRANA ZÁKLADU PO BETONÁŽI</t>
  </si>
  <si>
    <t>KUS</t>
  </si>
  <si>
    <t>1. Položka obsahuje:  – zemní práce pro montáž výkopu , ochranu základu po betonáži,zakrytí základu geotextilíí a její následné odstranění  – dodávku, dopravu, montáž, pronájem mechanizmů   2. Položka neobsahuje:  – přídavnou výztuž, svorníky, koše  – odvoz výkopku (viz pol. 74A150)  – poplatek za likvidaci odpadů (viz SSD 0) 3. Způsob měření: Měří se jako kus kompletní práce</t>
  </si>
  <si>
    <t>74A115</t>
  </si>
  <si>
    <t>ZAMĚŘENÍ VÝŠKY ZÁKLADU V PRÚBĚHU VÝSTAVBY (PRO MONTÁŽ VÝSTROJE NA STOŽÁR)</t>
  </si>
  <si>
    <t>1. Položka obsahuje:  – zaměření skotečného provedení výšky jakéhokoliv typu základu vč.nabetonování  2. Položka neobsahuje:  – přídavnou výztuž, svorníky, koše  – odvoz výkopku (viz pol. 74A150)  – poplatek za likvidaci odpadů (viz SSD 0) 3. Způsob měření: Měří se jako kus kompletní práce</t>
  </si>
  <si>
    <t>74A116</t>
  </si>
  <si>
    <t>ZAMĚŘENÍ SKUTEČNÉHO PROVEDENÍ VÝŠKY ZÁKLADU/STOŽÁRU</t>
  </si>
  <si>
    <t>1. Položka obsahuje:  – zaměření skutečného provedení jakéhokoliv typu základu potřebné pro další montáž výstroje stožáru  2. Položka neobsahuje:  – přídavnou výztuž, svorníky, koše  – odvoz výkopku (viz pol. 74A150)  – poplatek za likvidaci odpadů (viz SSD 0) 3. Způsob měření: Měří se jako kus kompletní práce</t>
  </si>
  <si>
    <t>74A151</t>
  </si>
  <si>
    <t>MANIPULACE SE ZEMINOU Z VÝKOPU NA STAVENIŠTI</t>
  </si>
  <si>
    <t>M3KM</t>
  </si>
  <si>
    <t>1. Položka obsahuje:  – manipulace jakýmkoliv dopravním prostředkem a složení  – případné překládky na trase 2. Položka neobsahuje:  – naložení vybouraného materiálu na dopravní prostředek (je zahrnuto ve zdrojové položce)  – poplatky za likvidaci odpadů 3. Způsob měření: Výměra je součtem součinů metrů krychlových vytěženého v rostlém (původním) stavu nebo vybouraného materiálu a jednotlivých vzdáleností v kilometrech.</t>
  </si>
  <si>
    <t>7</t>
  </si>
  <si>
    <t>74A152</t>
  </si>
  <si>
    <t>NAKLÁDÁNÍ ZEMINY NA DOPRAVNÍ PROSTŘEDEK</t>
  </si>
  <si>
    <t>T</t>
  </si>
  <si>
    <t>1. Položka obsahuje:  – nakládání vytěžené zeminy na dopravní prostředek 2. Položka neobsahuje:  – případné překládky na trase do 1 km  – poplatky za likvidaci odpadů 3. Způsob měření: Výměra je tuna  vytěženého materiálu  v rostlém (původním) stavu nebo vybouraného materiálu</t>
  </si>
  <si>
    <t>8</t>
  </si>
  <si>
    <t>74A310</t>
  </si>
  <si>
    <t>PŘÍDAVNÁ VÝZTUŽ PRO ZÁKLAD TV (POČET VYZTUŽENÝCH STRAN)</t>
  </si>
  <si>
    <t>1. Položka obsahuje:  –  montáž, materiál a dovoz kompletní ocelové výztuže základu TV (vč. technologické) 2. Položka neobsahuje:  X 3. Způsob měření: Udává se počet kusů kompletní konstrukce nebo práce.</t>
  </si>
  <si>
    <t>74A320</t>
  </si>
  <si>
    <t>KOVANÝ SVORNÍK PRO ZÁKLAD TV</t>
  </si>
  <si>
    <t>1. Položka obsahuje:  –  montáž, materiál, dovoz a protikorozní ošetření kovaného svorníku pro základ TV 2. Položka neobsahuje:  X 3. Způsob měření: Udává se počet kusů kompletní konstrukce nebo práce.</t>
  </si>
  <si>
    <t>74A330</t>
  </si>
  <si>
    <t>SVORNÍKOVÝ KOŠ PRO ZÁKLAD TV</t>
  </si>
  <si>
    <t>1. Položka obsahuje:  –  montáž, materiál, dovoz a protikorozní ošetření svorníkového koše pro základ TV 2. Položka neobsahuje:  X 3. Způsob měření: Udává se počet kusů kompletní konstrukce nebo práce.</t>
  </si>
  <si>
    <t>11</t>
  </si>
  <si>
    <t>74A340</t>
  </si>
  <si>
    <t>KOTEVNÍ SLOUPEK PRO ZÁKLAD TV</t>
  </si>
  <si>
    <t>1. Položka obsahuje:  – materiál, montáž a dopravné za kotevní sloupek 2. Položka neobsahuje:  X 3. Způsob měření: Udává se počet kusů kompletní konstrukce nebo práce.</t>
  </si>
  <si>
    <t>12</t>
  </si>
  <si>
    <t>74A450</t>
  </si>
  <si>
    <t>ÚPRAVA KABELŮ U ZÁKLADU TV</t>
  </si>
  <si>
    <t>1. Položka obsahuje: montáž a materiál   – ruční výkop v průměrné hloubce 80 cm a šířce 50 cm délky 30m  – pažení nebo zajištění výkopu v nezbytném rozsahu  – případné čerpání vody  – úpravu kabelové trasy včetně ověření polohy 2. Položka neobsahuje:  X 3. Způsob měření: Udává se počet kusů kompletní konstrukce nebo práce pro jeden základ.</t>
  </si>
  <si>
    <t>13</t>
  </si>
  <si>
    <t>74A460</t>
  </si>
  <si>
    <t>ÚPRAVA ODVODNĚNÍ U ZÁKLADU TV</t>
  </si>
  <si>
    <t>1. Položka obsahuje: demontáž, montáž a materiál   – ruční výkop v průměrné hloubce 50 cm a šířce 50 cm délky 10m  – pažení nebo zajištění výkopu v nezbytném rozsahu  – případné čerpání vody  – úpravu odvodňovacího žlabu, případně trativodu, včetně ověření polohy 2. Položka neobsahuje:  X 3. Způsob měření: Udává se počet kusů kompletní konstrukce nebo práce pro jeden základ.</t>
  </si>
  <si>
    <t>14</t>
  </si>
  <si>
    <t>74AF11</t>
  </si>
  <si>
    <t>TAŽNÉ HNACÍ VOZIDLO K PRACOVNÍM SOUPRAVÁM (PRO ZÁKLADY - MONTÁŽ)</t>
  </si>
  <si>
    <t>na 1m3 základu je nutná 1hod vozidla</t>
  </si>
  <si>
    <t>1. Položka obsahuje:  – kolejové mechanizmy pro výstavbu základů podpěr trakčního vedení  – dopravu kolejových mechanismů z mateřského depa do prostoru stavby a zpět 2. Položka neobsahuje:  X 3. Způsob měření: Udává se čas v hodinách bez pohotovostních stavů vozidla.</t>
  </si>
  <si>
    <t>74B</t>
  </si>
  <si>
    <t>Stožáry TV</t>
  </si>
  <si>
    <t>15</t>
  </si>
  <si>
    <t>74B216</t>
  </si>
  <si>
    <t>STOŽÁR TV OCELOVÝ TRUBKOVÝ JEDNODUCHÝ NA SVORNÍKY, TYPU TS245 NEBO TSI245, DÉLKY PŘES 10 M DO 14 M VČETNĚ</t>
  </si>
  <si>
    <t>1. Položka obsahuje:  – montáž, materiál a dopravné stožáru typového provedení  – protikorozní ošetření stožáru dle TKP  – konečnou regulaci stožáru po jeho zatížení 2. Položka neobsahuje:  – základovou konstrukci 3. Způsob měření: Udává se počet kusů trakčních podpěr.</t>
  </si>
  <si>
    <t>16</t>
  </si>
  <si>
    <t>74B603</t>
  </si>
  <si>
    <t>STOŽÁR TV OCELOVÝ PŘÍHRADOVÝ TYPU BP DÉLKY 11 M</t>
  </si>
  <si>
    <t>1. Položka obsahuje:  – montáž, materiál a dopravné stožáru typového provedení  – protikorozní ošetření stožáru dle TKP  – konečnou regulaci stožáru po jeho zatížení včetně podmazání patek 2. Položka neobsahuje:  – základovou konstrukci 3. Způsob měření: Udává se počet kusů trakčních podpěr.</t>
  </si>
  <si>
    <t>17</t>
  </si>
  <si>
    <t>74B711</t>
  </si>
  <si>
    <t>BRÁNY NEBO VÝLOŽNÍKY - BŘEVNO TYPU 23L</t>
  </si>
  <si>
    <t>M</t>
  </si>
  <si>
    <t>1. Položka obsahuje:  – montáž včetně potřebné mechanizace a pomůcek, materiál a dopravné břevna typového provedení  – protikorozní ošetření dle TKP 2. Položka neobsahuje: X 3. Způsob měření: Měří se metr délkový.</t>
  </si>
  <si>
    <t>18</t>
  </si>
  <si>
    <t>74B721</t>
  </si>
  <si>
    <t>PŘIPEVNĚNÍ BŘEVNA BRÁNY NEBO VÝLOŽNÍKU S UKONČENÍM TYPU A NA 1T</t>
  </si>
  <si>
    <t>1. Položka obsahuje:  – montáž včetně potřebné mechanizace a pomůcek, materiál a dopravné ukončení břevna typového provedení  – protikorozní ošetření dle TKP  – konečnou regulaci břevna po jeho zatížení 2. Položka neobsahuje: X 3. Způsob měření: Udává se počet kusů uchycení na TP.</t>
  </si>
  <si>
    <t>19</t>
  </si>
  <si>
    <t>74B723</t>
  </si>
  <si>
    <t>PŘIPEVNĚNÍ BŘEVNA BRÁNY NEBO VÝLOŽNÍKU S UKONČENÍM TYPU C NA BP</t>
  </si>
  <si>
    <t>20</t>
  </si>
  <si>
    <t>74B911</t>
  </si>
  <si>
    <t>PŘÍPLATEK ZA MONTÁŽ BŘEVNA BRÁNY NEBO VÝLOŽNÍKU NAD STÁVAJÍCÍM VEDENÍM</t>
  </si>
  <si>
    <t>1. Položka obsahuje:  – příplatek za montáž břevna brany nebo výložníku nad stávajícím vedením včetně poUŽITÝch mechanizmů (samostatně nelze položku použít) 2. Položka neobsahuje:  X 3. Způsob měření: Udává se počet kusů kompletní montážní práce.</t>
  </si>
  <si>
    <t>21</t>
  </si>
  <si>
    <t>74BF11</t>
  </si>
  <si>
    <t>TAŽNÉ HNACÍ VOZIDLO K PRACOVNÍM SOUPRAVÁM (PRO STOŽÁRY A BRÁNY - MONTÁŽ )</t>
  </si>
  <si>
    <t>na 1 stožár nebo 1 bránu je nutná 1 hod vozidla</t>
  </si>
  <si>
    <t>1. Položka obsahuje:  – kolejové mechanizmy pro výstavbu podpěr (stožárů, bran, výložníků nebo jiných obdobných konstrukcí) trakčního vedení  – dopravu kolejových mechanismů z mateřského depa do prostoru stavby a zpět 2. Položka neobsahuje:  X 3. Způsob měření: Udává se čas v hodinách bez pohotovostních stavů vozidla.</t>
  </si>
  <si>
    <t>74C</t>
  </si>
  <si>
    <t>Vodiče TV</t>
  </si>
  <si>
    <t>22</t>
  </si>
  <si>
    <t>74C111</t>
  </si>
  <si>
    <t>ZÁVĚS TV NA KONZOLE BEZ PŘÍDAVNÉHO LANA</t>
  </si>
  <si>
    <t>viz. soupis sestavení</t>
  </si>
  <si>
    <t>1. Položka obsahuje:  – materiál a montáž vč. mechanizmů  – protikorozní ošetření podle TKP 2. Položka neobsahuje:  X 3. Způsob měření: Udává se počet kusů kompletní konstrukce nebo práce.</t>
  </si>
  <si>
    <t>23</t>
  </si>
  <si>
    <t>74C121</t>
  </si>
  <si>
    <t>PŘÍPLATEK ZA PLASTOVÝ IZOLÁTOR</t>
  </si>
  <si>
    <t>1. Položka obsahuje:  
 – příplatek za 2 plastové izolátory  
2. Položka neobsahuje:  
 X  
3. Způsob měření:  
Udává se počet kusů kompletní konstrukce nebo práce.</t>
  </si>
  <si>
    <t>24</t>
  </si>
  <si>
    <t>74C134</t>
  </si>
  <si>
    <t>VÝŠKOVÁ A SMĚROVÁ REGULACE KONZOLY NEBO SIK</t>
  </si>
  <si>
    <t>1. Položka obsahuje:  – uvolnění a montáž stávajících závěsů troleje a nosného lana vč. potřebných mechanizmů, pomůcek a měření  2. Položka neobsahuje:  – závěs TV 3. Způsob měření: Udává se počet kusů kompletní konstrukce nebo práce.</t>
  </si>
  <si>
    <t>25</t>
  </si>
  <si>
    <t>74C313</t>
  </si>
  <si>
    <t>VĚŠÁK TROLEJE POHYBLIVÝ S PROUDOVÝM PROPOJENÍM</t>
  </si>
  <si>
    <t>1. Položka obsahuje:  – všechny náklady na montáž a materiál dodaného zařízení protikorozně ošetřeného podle TKP se všemi pomocnými doplňujícími součástmi a pracemi s použitím mechanizmů 2. Položka neobsahuje:  X 3. Způsob měření: Udává se počet kusů kompletní konstrukce nebo práce.</t>
  </si>
  <si>
    <t>26</t>
  </si>
  <si>
    <t>74C314</t>
  </si>
  <si>
    <t>ROZPĚRNÁ TYČ</t>
  </si>
  <si>
    <t>27</t>
  </si>
  <si>
    <t>74C315</t>
  </si>
  <si>
    <t>PROUDOVÉ PROPOJENÍ PODÉLNÝCH POLÍ</t>
  </si>
  <si>
    <t>28</t>
  </si>
  <si>
    <t>74C316</t>
  </si>
  <si>
    <t>MONTÁŽ A DEMONTÁŽ PRACOVNÍCH HLINÍKOVÝCH VĚŠÁKŮ</t>
  </si>
  <si>
    <t>1. Položka obsahuje:  – všechny náklady na montáž,demontáž a materiál dodaného zařízení protikorozně ošetřeného podle TKP se všemi pomocnými doplňujícími součástmi a pracemi s použitím mechanizmů 2. Položka neobsahuje:  X 3. Způsob měření: Udává se počet kusů kompletní konstrukce nebo práce.</t>
  </si>
  <si>
    <t>29</t>
  </si>
  <si>
    <t>74C321</t>
  </si>
  <si>
    <t>SPOJKA LAN A TROLEJÍ NEIZOLOVANÁ</t>
  </si>
  <si>
    <t>30</t>
  </si>
  <si>
    <t>74C322</t>
  </si>
  <si>
    <t>SPOJKA LAN A TROLEJÍ IZOLOVANÁ</t>
  </si>
  <si>
    <t>31</t>
  </si>
  <si>
    <t>74C341</t>
  </si>
  <si>
    <t>PEVNÝ BOD KOMPENZOVANÉ SESTAVY</t>
  </si>
  <si>
    <t>32</t>
  </si>
  <si>
    <t>74C342</t>
  </si>
  <si>
    <t>KOTVENÍ PEVNÉHO BODU NA STOŽÁRU (VŠECH TYPŮ), 1 LANO</t>
  </si>
  <si>
    <t>33</t>
  </si>
  <si>
    <t>74C353</t>
  </si>
  <si>
    <t>LANO PEVNÝCH BODŮ A ODTAHŮ 50 MM2 NEREZ</t>
  </si>
  <si>
    <t>1. Položka obsahuje:  – všechny náklady na materiál dodaného zařízení  – cena položky je vč. ostatních rozpočtových nákladů 2. Položka neobsahuje:  X 3. Způsob měření: Měří se metr délkový v ose vodiče nebo lana.</t>
  </si>
  <si>
    <t>34</t>
  </si>
  <si>
    <t>74C513</t>
  </si>
  <si>
    <t>POHYBLIVÉ KOTVENÍ SESTAVY TV NA STOŽÁRU - 15 KN</t>
  </si>
  <si>
    <t>1. Položka obsahuje:  – všechny náklady na montáž a materiál dodaného zařízení protikorozně ošetřeného podle TKP se všemi pomocnými doplňujícími součástmi a pracemi s použitím mechanizmů  – cena položky je vč. ostatních rozpočtových nákladů 2. Položka neobsahuje:  X 3. Způsob měření: Udává se počet kusů kompletní konstrukce nebo práce.</t>
  </si>
  <si>
    <t>35</t>
  </si>
  <si>
    <t>74C573</t>
  </si>
  <si>
    <t>TAŽENÍ NOSNÉHO LANA 120 MM2 CU</t>
  </si>
  <si>
    <t>1. Položka obsahuje:  – všechny náklady na montáž a materiál dodaného zařízení se všemi pomocnými doplňujícími součástmi  – cena položky je vč. ostatních rozpočtových nákladů 2. Položka neobsahuje:  X 3. Způsob měření: Měří se metr délkový v ose vodiče nebo lana.</t>
  </si>
  <si>
    <t>36</t>
  </si>
  <si>
    <t>74C575</t>
  </si>
  <si>
    <t>TAŽENÍ NOSNÉHO LANA 50 MM2 NEREZ</t>
  </si>
  <si>
    <t>37</t>
  </si>
  <si>
    <t>74C584</t>
  </si>
  <si>
    <t>TAŽENÍ TROLEJE 150 MM2 CU</t>
  </si>
  <si>
    <t>38</t>
  </si>
  <si>
    <t>74C591</t>
  </si>
  <si>
    <t>VÝŠKOVÁ REGULACE TROLEJE</t>
  </si>
  <si>
    <t>1. Položka obsahuje:  – všechny náklady na regulaci troleje s použitím mechanizmů  – cena položky je vč. ostatních rozpočtových nákladů 2. Položka neobsahuje:  X 3. Způsob měření: Měří se metr délkový v ose vodiče nebo lana.</t>
  </si>
  <si>
    <t>39</t>
  </si>
  <si>
    <t>74C596</t>
  </si>
  <si>
    <t>ZAJIŠTĚNÍ KOTVENÍ NL A TR VŠECH SESTAV</t>
  </si>
  <si>
    <t>1. Položka obsahuje:  – všechny náklady na regulaci kotvení se všemi pomocnými doplňujícími pracemi vč,mechanismů 2. Položka neobsahuje:  X 3. Způsob měření: Udává se počet kusů kompletní konstrukce nebo práce.</t>
  </si>
  <si>
    <t>40</t>
  </si>
  <si>
    <t>74C5A1</t>
  </si>
  <si>
    <t>DEFINITIVNÍ REGULACE POHYBLIVÉHO KOTVENÍ TROLEJE</t>
  </si>
  <si>
    <t>41</t>
  </si>
  <si>
    <t>74C5A2</t>
  </si>
  <si>
    <t>DEFINITIVNÍ REGULACE POHYBLIVÉHO KOTVENÍ NOSNÉHO LANA</t>
  </si>
  <si>
    <t>42</t>
  </si>
  <si>
    <t>74C612</t>
  </si>
  <si>
    <t>PŘIPEVNĚNÍ OBOUSTRANNÉ LIŠTY PRO KOTVENÍ ZV, NV, OV</t>
  </si>
  <si>
    <t>43</t>
  </si>
  <si>
    <t>74C621</t>
  </si>
  <si>
    <t>KOTVENÍ 1-3 LAN ZV, NV, OV S JEDNODUCHÝMI IZOLÁTORY</t>
  </si>
  <si>
    <t>44</t>
  </si>
  <si>
    <t>74C631</t>
  </si>
  <si>
    <t>PŘIPEVNĚNÍ KONZOLY ZV, NV, OV PRO SVISLÝ ZÁVĚS NA STOŽÁR</t>
  </si>
  <si>
    <t>45</t>
  </si>
  <si>
    <t>74C632</t>
  </si>
  <si>
    <t>PŘIPEVNĚNÍ KONZOLY ZV, NV, OV PRO "V" ZÁVĚS NA STOŽÁR</t>
  </si>
  <si>
    <t>46</t>
  </si>
  <si>
    <t>74C633</t>
  </si>
  <si>
    <t>PŘIPEVNĚNÍ KONZOLY ZV, NV, OV PRO SVISLÝ ZÁVĚS PŘEPONKY NA STOŽÁR</t>
  </si>
  <si>
    <t>47</t>
  </si>
  <si>
    <t>74C643</t>
  </si>
  <si>
    <t>V ZÁVĚS 1-2 LAN ZV, NV, OV</t>
  </si>
  <si>
    <t>48</t>
  </si>
  <si>
    <t>74C652</t>
  </si>
  <si>
    <t>PROUDOVÉ SPOJENÍ DVOU LAN ZV, NV, OV</t>
  </si>
  <si>
    <t>49</t>
  </si>
  <si>
    <t>74C655</t>
  </si>
  <si>
    <t>PŘIPOJENÍ ZV, NV, OV 1-2 LANA NA TV</t>
  </si>
  <si>
    <t>50</t>
  </si>
  <si>
    <t>74C810</t>
  </si>
  <si>
    <t>UPEVNĚNÍ KONZOLY - STŘEDOVÉ, STRANOVÉ</t>
  </si>
  <si>
    <t>51</t>
  </si>
  <si>
    <t>74C820</t>
  </si>
  <si>
    <t>UPEVNĚNÍ DVOU KONZOL</t>
  </si>
  <si>
    <t>52</t>
  </si>
  <si>
    <t>74C967</t>
  </si>
  <si>
    <t>VÝSTRAŽNÁ TABULKA NA STOŽÁRU TV NEBO KONSTRUKCI</t>
  </si>
  <si>
    <t>53</t>
  </si>
  <si>
    <t>74C968</t>
  </si>
  <si>
    <t>TABULKA ČÍSLOVÁNÍ STOŽÁRU NEBO POHONU ODPOJOVAČE</t>
  </si>
  <si>
    <t>54</t>
  </si>
  <si>
    <t>74C975</t>
  </si>
  <si>
    <t>AKTUALIZACE TV DLE KOLEJOVÝCH POSTUPŮ ZA 100 M ZPROVOZŇOVANÉ SKUPINY</t>
  </si>
  <si>
    <t>1. Položka obsahuje:  – veškeré další práce na aktualizaci TV po každém stavebním postupu 2. Položka neobsahuje:  X 3. Způsob měření: Kusem se rozumí 100 m úseku elektrifikované koleje x stavební postup.</t>
  </si>
  <si>
    <t>55</t>
  </si>
  <si>
    <t>74CF11</t>
  </si>
  <si>
    <t>TAŽNÉ HNACÍ VOZIDLO K PRACOVNÍM SOUPRAVÁM (PRO VODIČE - MONTÁŽ)</t>
  </si>
  <si>
    <t>1. Položka obsahuje:  – kolejové mechanizmy pro výstavbu  trakčního vedení  – dopravu kolejových mechanismů z mateřského depa do prostoru stavby a zpět 2. Položka neobsahuje:  X 3. Způsob měření: Udává se čas v hodinách bez pohotovostních stavů vozidla.</t>
  </si>
  <si>
    <t>74D</t>
  </si>
  <si>
    <t>Mikropiloty</t>
  </si>
  <si>
    <t>56</t>
  </si>
  <si>
    <t>227831</t>
  </si>
  <si>
    <t>MIKROPILOTY KOMPLET D DO 150MM NA POVRCHU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</si>
  <si>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</si>
  <si>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57</t>
  </si>
  <si>
    <t>26114</t>
  </si>
  <si>
    <t>VRTY PRO KOTVENÍ, INJEKTÁŽ A MIKROPILOTY NA POVRCHU TŘ. I D DO 200MM</t>
  </si>
  <si>
    <t>položka zahrnuje: přemístění, montáž a demontáž vrtných souprav svislou dopravu zeminy z vrtu vodorovnou dopravu zeminy bez uložení na skládku případně nutné pažení dočasné (včetně odpažení) i trvalé</t>
  </si>
  <si>
    <t>58</t>
  </si>
  <si>
    <t>26183</t>
  </si>
  <si>
    <t>VRT PRO KOTV, INJEK, MIKROPIL NA POVR TŘ III A IV D DO 150MM</t>
  </si>
  <si>
    <t>59</t>
  </si>
  <si>
    <t>agreg.</t>
  </si>
  <si>
    <t>DODÁVKA A MONTÁŽ HYDROSTATICKÉ NIVELACE, VČETNĚ 0 MĚŘENÍ</t>
  </si>
  <si>
    <t>60</t>
  </si>
  <si>
    <t>DODÁVKA A MONTÁŽ INKLINOVRTU VČETNĚ 0 MĚŘENÍ</t>
  </si>
  <si>
    <t>74G</t>
  </si>
  <si>
    <t>Demontáže TV</t>
  </si>
  <si>
    <t>61</t>
  </si>
  <si>
    <t>74EF11</t>
  </si>
  <si>
    <t>HNACÍ KOLEJOVÁ VOZIDLA DEMONTÁŽNÍCH SOUPRAV PRO PRÁCE NA TV</t>
  </si>
  <si>
    <t>viz. polohový plán</t>
  </si>
  <si>
    <t>1. Položka obsahuje:  – kolejové mechanizmy demontáže TV  – dopravu kolejových mechanismů z mateřského depa do prostoru stavby a zpět 2. Položka neobsahuje:  X 3. Způsob měření: Udává se čas v hodinách bez pohotovostních stavů vozidla.</t>
  </si>
  <si>
    <t>62</t>
  </si>
  <si>
    <t>74F411</t>
  </si>
  <si>
    <t>DEMONTÁŽ BETONOVÝCH ZÁKLADŮ TV</t>
  </si>
  <si>
    <t>1. Položka obsahuje:  – demontáž stávajícího betonového základu se všemi pomocnými doplňujícími úpravami pro uvedení do požadovaného stavu a s přepravou a dovozem potřebných mechanizmů k uvedené činnosti  – naložení vybouraného materiálu na dopravní prostředek 2. Položka neobsahuje:  – odvoz vybouraného materiálu  – poplatek za likvidaci odpadů (nacení se dle SSD 0) 3. Způsob měření: Měří se metr krychlový.</t>
  </si>
  <si>
    <t>63</t>
  </si>
  <si>
    <t>74F422</t>
  </si>
  <si>
    <t>DEMONTÁŽ OCELOVÝCH STOŽÁRŮ TRUBKOVÝCH NEBO PROFILOVÝCH</t>
  </si>
  <si>
    <t>1. Položka obsahuje:  – všechny náklady na demontáž stávajícího zařízení se všemi pomocnými doplňujícími úpravami pro jeho likvidaci  – naložení a odvoz vybouraného materiálu na určené místo pro stavbu 2. Položka neobsahuje:  – poplatek za likvidaci odpadů (nacení se dle SSD 0) 3. Způsob měření: Udává se počet kusů kompletní konstrukce nebo práce.</t>
  </si>
  <si>
    <t>64</t>
  </si>
  <si>
    <t>74F423</t>
  </si>
  <si>
    <t>DEMONTÁŽ OCELOVÝCH STOŽÁRŮ PŘÍHRADOVÝCH</t>
  </si>
  <si>
    <t>65</t>
  </si>
  <si>
    <t>74F425</t>
  </si>
  <si>
    <t>DEMONTÁŽ BRAN A KRAKORCŮ (VČETNĚ VYVĚŠENÍ A UKONČENÍ)</t>
  </si>
  <si>
    <t>66</t>
  </si>
  <si>
    <t>74F433</t>
  </si>
  <si>
    <t>DEMONTÁŽ OTOČNÝCH KONZOL TV VČETNĚ UPEVNĚNÍ</t>
  </si>
  <si>
    <t>1. Položka obsahuje:  – všechny náklady na demontáž stávajícího zařízení se všemi pomocnými doplňujícími úpravami pro jeho likvidaci  – naložení a odvoz demontovaného materiálu na určené místo pro stavbu 2. Položka neobsahuje:  – poplatek za likvidaci odpadů (nacení se dle SSD 0) 3. Způsob měření: Udává se počet kusů kompletní konstrukce nebo práce.</t>
  </si>
  <si>
    <t>67</t>
  </si>
  <si>
    <t>74F437</t>
  </si>
  <si>
    <t>DEMONTÁŽ KONZOL ZV NEBO OV VČETNĚ ZÁVĚSŮ</t>
  </si>
  <si>
    <t>68</t>
  </si>
  <si>
    <t>74F443</t>
  </si>
  <si>
    <t>DEMONTÁŽ KOTVENÍ TR NEBO NL PEVNÝCH</t>
  </si>
  <si>
    <t>69</t>
  </si>
  <si>
    <t>74F444</t>
  </si>
  <si>
    <t>DEMONTÁŽ KOTVENÍ TR NEBO NL POHYBLIVÝCH</t>
  </si>
  <si>
    <t>70</t>
  </si>
  <si>
    <t>74F445</t>
  </si>
  <si>
    <t>DEMONTÁŽ KOTVENÍ ZV, OV, NV VČETNĚ PŘIPEVŇOVACÍCH LIŠT</t>
  </si>
  <si>
    <t>71</t>
  </si>
  <si>
    <t>74F455</t>
  </si>
  <si>
    <t>DEMONTÁŽ VĚŠÁKŮ TROLEJE</t>
  </si>
  <si>
    <t>72</t>
  </si>
  <si>
    <t>74F456</t>
  </si>
  <si>
    <t>DEMONTÁŽ PROUDOVÝCH PROPOJENÍ PODÉLNÝCH A PŘÍČNÝCH</t>
  </si>
  <si>
    <t>73</t>
  </si>
  <si>
    <t>74F457</t>
  </si>
  <si>
    <t>DEMONTÁŽ VLOŽENÝCH IZOLACÍ V PODÉLNÝCH A PŘÍČNÝCH POLÍCH</t>
  </si>
  <si>
    <t>74</t>
  </si>
  <si>
    <t>74F464</t>
  </si>
  <si>
    <t>DEMONTÁŽ TROLEJE VČETNĚ NÁSTAVKŮ STŘIHÁNÍM</t>
  </si>
  <si>
    <t>1. Položka obsahuje:  – všechny náklady na demontáž stávajícího zařízení se všemi pomocnými doplňujícími úpravami pro jeho likvidaci  - naložení a odvoz demontovaného materiálu na určené místo pro stavbu 2. Položka neobsahuje:  – poplatek za likvidaci odpadů (nacení se dle SSD 0) 3. Způsob měření: Měří se na metr délky  vodiče nebo lana.</t>
  </si>
  <si>
    <t>75</t>
  </si>
  <si>
    <t>74F466</t>
  </si>
  <si>
    <t>DEMONTÁŽ LAN NOSNÝCH VČETNĚ NÁSTAVKŮ STŘIHÁNÍM</t>
  </si>
  <si>
    <t>76</t>
  </si>
  <si>
    <t>74F471</t>
  </si>
  <si>
    <t>DEMONTÁŽ ZESILOVACÍCH, NAPÁJECÍCH NEBO OBCHÁZECÍCH VEDENÍ PŘEVĚŠENÍM</t>
  </si>
  <si>
    <t>77</t>
  </si>
  <si>
    <t>74F491</t>
  </si>
  <si>
    <t>DEMONTÁŽ - MANIPULACE SE SUTÍ NA STAVENIŠTI</t>
  </si>
  <si>
    <t>1. Položka obsahuje:  – manipulace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metrů krychlových vytěženého v rostlém (původním) stavu nebo vybouraného materiálu a jednotlivých vzdáleností v kilometrech.</t>
  </si>
  <si>
    <t>78</t>
  </si>
  <si>
    <t>74F492</t>
  </si>
  <si>
    <t>tkm</t>
  </si>
  <si>
    <t>1. Položka obsahuje:  – manipulace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tun vytěženého v rostlém (původním) stavu nebo vybouraného materiálu a jednotlivých vzdáleností v kilometrech.</t>
  </si>
  <si>
    <t>79</t>
  </si>
  <si>
    <t>74F493</t>
  </si>
  <si>
    <t>NAKLÁDÁNÍ SUTI NA DOPRAVNÍ PROSTŘEDEK</t>
  </si>
  <si>
    <t>1. Položka obsahuje:  – nakládání suti z demontovaných základů TV na dopravní prostředek 2. Položka neobsahuje:  – případné překládky na trase do 1 km  – poplatky za likvidaci odpadů 3. Způsob měření: Výměra je tuna vytěženého materiálu v rostlém (původním) stavu nebo vybouraného materiálu</t>
  </si>
  <si>
    <t>74H</t>
  </si>
  <si>
    <t>Doprava na skládku, veškeré manipulace a poplatek za uložení na skládku</t>
  </si>
  <si>
    <t>80</t>
  </si>
  <si>
    <t>R015111</t>
  </si>
  <si>
    <t>POPLATKY ZA LIKVIDACI ODPADŮ NEKONTAMINOVANÝCH VČ. DOPRAVY NA SKLÁDKU A VEŠKERÉ MANIPULACE - 17 05 04 VYTĚŽENÉ ZEMINY A HORNINY - I. TŘÍDA TĚŽITELNOSTI (ZEMINA)</t>
  </si>
  <si>
    <t>přepočet kubatury na tuny -t=1,8*m3</t>
  </si>
  <si>
    <t>1. Položka obsahuje: – veškeré poplatky provozovateli skládky, recyklační linky nebo jiného zařízení na zpracování nebo likvidaci odpadů související s převzetím, uložením, zpracováním nebo likvidací odpadu vč. dopravy na skládku a veškeré manipulace 3. Způsob měření:Tunou se rozumí hmotnost odpadu vytříděného v souladu se zákonem č. 185/2001 Sb., o nakládání s odpady, v platném znění.</t>
  </si>
  <si>
    <t>81</t>
  </si>
  <si>
    <t>R015140</t>
  </si>
  <si>
    <t>POPLATKY ZA LIKVIDACI ODPADŮ NEKONTAMINOVANÝCH VČ. DOPRAVY NA SKLÁDKU A VEŠKERÉ MANIPULACE - 17 01 01 BETON Z DEMOLIC OBJEKTŮ, ZÁKLADŮ TV</t>
  </si>
  <si>
    <t>přepočet kubatury na tuny -t=2,1*m3</t>
  </si>
  <si>
    <t>82</t>
  </si>
  <si>
    <t>R015220</t>
  </si>
  <si>
    <t>POPLATKY ZA LIKVIDACI ODPADŮ NEKONTAMINOVANÝCH VČ. DOPRAVY NA SKLÁDKU A VEŠKERÉ MANIPULACE - 17 01 01 KŮLY A SLOUPY BETONOVÉ</t>
  </si>
  <si>
    <t>přepočet kubatury na tuny - stožár 1,5t, závaží kotvení 0,5t</t>
  </si>
  <si>
    <t>83</t>
  </si>
  <si>
    <t>R015270</t>
  </si>
  <si>
    <t>POPLATKY ZA LIKVIDACI ODPADŮ NEKONTAMINOVANÝCH VČ. DOPRAVY NA SKLÁDKU A VEŠKERÉ MANIPULACE - 17 01 03 IZOLÁTORY PORCELÁNOVÉ</t>
  </si>
  <si>
    <t>přepočet kubatury na tuny - izolátor 11kg</t>
  </si>
  <si>
    <t>74I</t>
  </si>
  <si>
    <t>Zkoušky a revize</t>
  </si>
  <si>
    <t>84</t>
  </si>
  <si>
    <t>747611</t>
  </si>
  <si>
    <t>MĚŘENÍ EMC A EMI DLE ČSN EN 50 121 V ROZSAHU PS/SO</t>
  </si>
  <si>
    <t>viz. technická zpráva</t>
  </si>
  <si>
    <t>1. Položka obsahuje: – cenu za měření dle příslušných norem a předpisů, včetně vystavení protokolu2. Položka neobsahuje: X3. Způsob měření:Udává se počet kusů kompletní konstrukce nebo práce.</t>
  </si>
  <si>
    <t>85</t>
  </si>
  <si>
    <t>74F311</t>
  </si>
  <si>
    <t>MĚŘENÍ PARAMETRŮ TV DYNAMICKÉ (MĚŘÍCÍM VOZEM)</t>
  </si>
  <si>
    <t>KM</t>
  </si>
  <si>
    <t>1. Položka obsahuje:  – pronájem měřící soupravy včetně pracovníků  pro uvedná měření, kolejové mechanizmy, vyhodnocení a závěry z měření TV  – dopravu kolejových mechanismů z mateřského depa do prostoru stavby a zpět 2. Položka neobsahuje:  X 3. Způsob měření: Měří se projeté kilometry při měření, tj. bez režijních jízd.</t>
  </si>
  <si>
    <t>86</t>
  </si>
  <si>
    <t>74F312</t>
  </si>
  <si>
    <t>MĚŘENÍ PARAMETRŮ TV STATICKÉ</t>
  </si>
  <si>
    <t>1. Položka obsahuje:  – měření parametrů TV pro revizi a dokumentaci skutečného provedení  – dopravu kolejových mechanismů z mateřského depa do prostoru stavby a zpět 2. Položka neobsahuje:  X 3. Způsob měření: Měří se projeté kilometry při měření, tj. bez režijních jízd.</t>
  </si>
  <si>
    <t>87</t>
  </si>
  <si>
    <t>74F313</t>
  </si>
  <si>
    <t>MĚŘENÍ ELEKTRICKÝCH VLASTNOSTÍ TV</t>
  </si>
  <si>
    <t>1. Položka obsahuje:  – měření elektrických parametrů TV pro zpracování revize  – dopravu kolejových mechanismů z mateřského depa do prostoru stavby a zpět 2. Položka neobsahuje:  X 3. Způsob měření: Měří se1 kus elektrizované koleje</t>
  </si>
  <si>
    <t>88</t>
  </si>
  <si>
    <t>74F317</t>
  </si>
  <si>
    <t>MĚŘENÍ VZDÁLENOSTI CIZÍCH KONSTRUKCÍ OD ŽIVÉ ČÁSTI TV ( MOSTY, NÁVĚSTIDLA APOD.)</t>
  </si>
  <si>
    <t>1. Položka obsahuje:  – měření vzdálenosti OK od TV pro zpracování revize  – dopravu kolejových mechanismů z mateřského depa do prostoru stavby a zpět 2. Položka neobsahuje:  X 3. Způsob měření: Měří se1 kus ukolejněné  OK</t>
  </si>
  <si>
    <t>89</t>
  </si>
  <si>
    <t>74F318</t>
  </si>
  <si>
    <t>MĚŘENÍ PŘEDNÍCH HRAN STOŽÁRŮ TV S UPŘESNĚNÍM MONTÁŽNÍCH PARAMETRŮ</t>
  </si>
  <si>
    <t>1. Položka obsahuje:  – měření vzdálenosti PH TP pro další zpracování projektu  – dopravu kolejových mechanismů z mateřského depa do prostoru stavby a zpět 2. Položka neobsahuje:  X 3. Způsob měření: Měří se 1 kus TP</t>
  </si>
  <si>
    <t>90</t>
  </si>
  <si>
    <t>74F319</t>
  </si>
  <si>
    <t>MĚŘENÍ VÝŠKY TK PROJEKTOVANÉ KOLEJE PRO UPŘESNĚNÍ MONTÁŽNÍCH PARAMETRŮ TV</t>
  </si>
  <si>
    <t>BOD</t>
  </si>
  <si>
    <t>1. Položka obsahuje:  – měření výšky TK pro potřebu montážních prací na TV  – dopravu kolejových mechanismů z mateřského depa do prostoru stavby a zpět 2. Položka neobsahuje:  X 3. Způsob měření: Měří se 1 kus TP</t>
  </si>
  <si>
    <t>91</t>
  </si>
  <si>
    <t>74F320</t>
  </si>
  <si>
    <t>STABILIZACE PLASTIKOVÝM MEZNÍKEM</t>
  </si>
  <si>
    <t>1. Položka obsahuje:  – osazení geodetické zn.pro měření vzdálenosti PH TP pro další zpracování projektu  – dopravu kolejových mechanismů z mateřského depa do prostoru stavby a zpět 2. Položka neobsahuje:  X 3. Způsob měření: Měří se 1 kus základu</t>
  </si>
  <si>
    <t>92</t>
  </si>
  <si>
    <t>74F321</t>
  </si>
  <si>
    <t>PROTOKOL ZPŮSOBILOSTI</t>
  </si>
  <si>
    <t>1. Položka obsahuje:  – vyhotovení dokladu právnickou osobou o trolejových vedeních a trakčních zařízeních 2. Položka neobsahuje:  X 3. Způsob měření: Udává se v ks. 1ks pro 1x SO, PS.</t>
  </si>
  <si>
    <t>93</t>
  </si>
  <si>
    <t>74F322</t>
  </si>
  <si>
    <t>REVIZNÍ ZPRÁVA</t>
  </si>
  <si>
    <t>1. Položka obsahuje:  – revizi autorizovaným revizním technikem na zařízeních trakčního vedení podle požadavku ČSN, včetně hodnocení 2. Položka neobsahuje:  X 3. Způsob měření: Udává se v  ks. Výpočet dle ks elektrifikovaných kolejí, neutrální pole 4ks, velká žst. dle počtu stavebních postupů.</t>
  </si>
  <si>
    <t>94</t>
  </si>
  <si>
    <t>74F323</t>
  </si>
  <si>
    <t>PROTOKOL UTZ</t>
  </si>
  <si>
    <t>1. Položka obsahuje:  – protokol autorizovaným revizním technikem na zařízeních trakčního vedení podle požadavku ČSN, včetně hodnocení 2. Položka neobsahuje:  X 3. Způsob měření: Udává se v ks. 1ks pro 1xSO, 1xPS.</t>
  </si>
  <si>
    <t>95</t>
  </si>
  <si>
    <t>74F331</t>
  </si>
  <si>
    <t>TECHNICKÁ POMOC PŘI VÝSTAVBĚ TV</t>
  </si>
  <si>
    <t>1. Položka obsahuje:  – zajištění pracoviště TDI vč. nájmu pracovníků a použitých mechanismů nutných k výkonu 2. Položka neobsahuje:  X 3. Způsob měření: Udává se čas v hodinách. U velkých celků a žst. dle stavebních postupů 1ks postupu ...10 hod</t>
  </si>
  <si>
    <t>96</t>
  </si>
  <si>
    <t>74F332</t>
  </si>
  <si>
    <t>VÝKON ORGANIZAČNÍCH JEDNOTEK SPRÁVCE</t>
  </si>
  <si>
    <t>1. Položka obsahuje:  – zajištění pracoviště správcem TV (zkratování TV), zajištění přejezdů správcem TV vč. nájmu pracovníků a použitých mechanismů nutných k výkonu 2. Položka neobsahuje:  X 3. Způsob měření: Udává se čas v hodinách. Výpočet dle počtu hod výluk.</t>
  </si>
  <si>
    <t>97</t>
  </si>
  <si>
    <t>74F334</t>
  </si>
  <si>
    <t>ZAMĚŘENÍ SKUTEČNÉHO PROVEDENÍ TV 2KOLEJ. TRAŤ, MALÉ ŽST. ZA 100M</t>
  </si>
  <si>
    <t>1. Položka obsahuje:  – geodetickou činnost po výstavbě  TV 2. Položka neobsahuje:  X 3. Způsob měření: Měří se 1 kus za každých 100m TV</t>
  </si>
  <si>
    <t>SO 10-87-01</t>
  </si>
  <si>
    <t>Hranice na Moravě - Hranice na Moravě město, ukolejnění</t>
  </si>
  <si>
    <t xml:space="preserve">    SO 10-87-01</t>
  </si>
  <si>
    <t>74C923</t>
  </si>
  <si>
    <t>NEPŘÍMÉ UKOLEJNĚNÍ KONSTRUKCE VŠECH TYPŮ (VČETNĚ VÝZTUŽNÝCH DVOJIC) - 1 VODIČ</t>
  </si>
  <si>
    <t>74C974</t>
  </si>
  <si>
    <t>AKTUALIZACE KSU A TP DLE KOLEJOVÝCH POSTUPŮ ZA 100 M ZPROVOZŇOVANÉ SKUPINY</t>
  </si>
  <si>
    <t>1. Položka obsahuje:  – veškeré další práce na aktualizaci KSU a TP po každém stavebním postupu 2. Položka neobsahuje:  X 3. Způsob měření: Kusem se rozumí 100 m úseku elektrifikované koleje x stavební postup.</t>
  </si>
  <si>
    <t>74C976</t>
  </si>
  <si>
    <t>ZPRACOVÁNÍ KSU A TP PRO ÚČELY ZAVEDENÍ DO PROVOZU ZA 100 M ZPROVOZŇOVANÉ SKUPINY</t>
  </si>
  <si>
    <t>1. Položka obsahuje:  – veškeré další práce pro zpracování a odsouhlasení KSU a TP při uvádění do provozu 2. Položka neobsahuje:  X 3. Způsob měření: Kusem se rozumí 100 m úseku elektrifikované koleje.</t>
  </si>
  <si>
    <t>74F459</t>
  </si>
  <si>
    <t>DEMONTÁŽ UKOLEJNĚNÍ KONSTRUKCÍ A PODPĚR VČETNĚ UCHYCENÍ A VODIČE</t>
  </si>
  <si>
    <t>74F314</t>
  </si>
  <si>
    <t>MĚŘENÍ DOTYKOVÉHO NAPĚTÍ U VODIVÉ KONSTRUKCE</t>
  </si>
  <si>
    <t>1. Položka obsahuje:  – měření elektrických parametrů TV pro zpracování revize  – dopravu kolejových mechanismů z mateřského depa do prostoru stavby a zpět 2. Položka neobsahuje:  X 3. Způsob měření: Měří se1 kus ukolejněné TP nebo OK</t>
  </si>
  <si>
    <t>74F315</t>
  </si>
  <si>
    <t>MĚŘENÍ ELEKTRICKÉHO ODPORU ZÁKLADU</t>
  </si>
  <si>
    <t>1. Položka obsahuje:  – měření elektrických parametrů TV pro zpracování revize  – dopravu kolejových mechanismů z mateřského depa do prostoru stavby a zpět 2. Položka neobsahuje:  X 3. Způsob měření: Měří se 1 kus základu TP</t>
  </si>
  <si>
    <t>D.9898</t>
  </si>
  <si>
    <t>Všeobecný objekt</t>
  </si>
  <si>
    <t>SO 98-98</t>
  </si>
  <si>
    <t xml:space="preserve">  D.9898</t>
  </si>
  <si>
    <t xml:space="preserve">    SO 98-98</t>
  </si>
  <si>
    <t>Dokumentace stavby</t>
  </si>
  <si>
    <t>VSEOB001</t>
  </si>
  <si>
    <t>Geodetická dokumentace skutečného provedení stavby</t>
  </si>
  <si>
    <t>KPL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</si>
  <si>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</si>
  <si>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</si>
  <si>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</si>
  <si>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</si>
  <si>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</si>
  <si>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</si>
  <si>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</si>
  <si>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VSEOB003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</si>
  <si>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</si>
  <si>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</si>
  <si>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</si>
  <si>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</si>
  <si>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</si>
  <si>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</si>
  <si>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</si>
  <si>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</si>
  <si>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</si>
  <si>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</si>
  <si>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</si>
  <si>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</si>
  <si>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</si>
  <si>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Exkurze</t>
  </si>
  <si>
    <t>2x exkurze</t>
  </si>
  <si>
    <t>v předepsaném rozsahu dle Obchodních podmínek</t>
  </si>
  <si>
    <t>v předepsaném rozsahu  dle Obchodních podmínek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</si>
</sst>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6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0" fillId="2" borderId="5" xfId="6" applyFont="1" applyFill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0" borderId="6" xfId="6" applyFont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5"/>
  <sheetViews>
    <sheetView showZeros="0"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39"/>
      <c r="B1" s="4" t="s">
        <v>0</v>
      </c>
      <c r="C1" s="4"/>
      <c r="D1" s="4"/>
      <c r="E1" s="4"/>
    </row>
    <row r="2" spans="1:5" ht="12.75" customHeight="1" x14ac:dyDescent="0.2">
      <c r="A2" s="39"/>
      <c r="B2" s="40" t="s">
        <v>1</v>
      </c>
      <c r="C2" s="4"/>
      <c r="D2" s="4"/>
      <c r="E2" s="4"/>
    </row>
    <row r="3" spans="1:5" ht="20.100000000000001" customHeight="1" x14ac:dyDescent="0.2">
      <c r="A3" s="39"/>
      <c r="B3" s="39"/>
      <c r="C3" s="4"/>
      <c r="D3" s="4"/>
      <c r="E3" s="4"/>
    </row>
    <row r="4" spans="1:5" ht="20.100000000000001" customHeight="1" x14ac:dyDescent="0.3">
      <c r="A4" s="4"/>
      <c r="B4" s="41" t="s">
        <v>2</v>
      </c>
      <c r="C4" s="39"/>
      <c r="D4" s="39"/>
      <c r="E4" s="4"/>
    </row>
    <row r="5" spans="1:5" ht="12.75" customHeight="1" x14ac:dyDescent="0.2">
      <c r="A5" s="4"/>
      <c r="B5" s="39" t="s">
        <v>3</v>
      </c>
      <c r="C5" s="39"/>
      <c r="D5" s="39"/>
      <c r="E5" s="4"/>
    </row>
    <row r="6" spans="1:5" ht="12.75" customHeight="1" x14ac:dyDescent="0.2">
      <c r="A6" s="4"/>
      <c r="B6" s="5" t="s">
        <v>4</v>
      </c>
      <c r="C6" s="7">
        <f>0+C10</f>
        <v>0</v>
      </c>
      <c r="D6" s="4"/>
      <c r="E6" s="4"/>
    </row>
    <row r="7" spans="1:5" ht="12.75" customHeight="1" x14ac:dyDescent="0.2">
      <c r="A7" s="4"/>
      <c r="B7" s="5" t="s">
        <v>5</v>
      </c>
      <c r="C7" s="7">
        <f>0+E10</f>
        <v>0</v>
      </c>
      <c r="D7" s="4"/>
      <c r="E7" s="4"/>
    </row>
    <row r="8" spans="1:5" ht="12.75" customHeight="1" x14ac:dyDescent="0.2">
      <c r="A8" s="2"/>
      <c r="B8" s="2"/>
      <c r="C8" s="2"/>
      <c r="D8" s="2"/>
      <c r="E8" s="2"/>
    </row>
    <row r="9" spans="1:5" ht="12.75" customHeight="1" x14ac:dyDescent="0.2">
      <c r="A9" s="6" t="s">
        <v>6</v>
      </c>
      <c r="B9" s="6" t="s">
        <v>7</v>
      </c>
      <c r="C9" s="6" t="s">
        <v>8</v>
      </c>
      <c r="D9" s="6" t="s">
        <v>9</v>
      </c>
      <c r="E9" s="6" t="s">
        <v>10</v>
      </c>
    </row>
    <row r="10" spans="1:5" ht="12.75" customHeight="1" x14ac:dyDescent="0.2">
      <c r="A10" s="15" t="s">
        <v>19</v>
      </c>
      <c r="B10" s="15" t="s">
        <v>20</v>
      </c>
      <c r="C10" s="16">
        <f>0+C11+C14</f>
        <v>0</v>
      </c>
      <c r="D10" s="16">
        <f>0+D11+D14</f>
        <v>0</v>
      </c>
      <c r="E10" s="16">
        <f>0+E11+E14</f>
        <v>0</v>
      </c>
    </row>
    <row r="11" spans="1:5" ht="12.75" customHeight="1" x14ac:dyDescent="0.2">
      <c r="A11" s="17" t="s">
        <v>50</v>
      </c>
      <c r="B11" s="17" t="s">
        <v>23</v>
      </c>
      <c r="C11" s="18">
        <f>0+C12+C13</f>
        <v>0</v>
      </c>
      <c r="D11" s="18">
        <f>0+D12+D13</f>
        <v>0</v>
      </c>
      <c r="E11" s="18">
        <f>0+E12+E13</f>
        <v>0</v>
      </c>
    </row>
    <row r="12" spans="1:5" ht="12.75" customHeight="1" x14ac:dyDescent="0.2">
      <c r="A12" s="17" t="s">
        <v>51</v>
      </c>
      <c r="B12" s="17" t="s">
        <v>32</v>
      </c>
      <c r="C12" s="18">
        <f>'D.2_D.2.3_SO 10-81-01'!I3</f>
        <v>0</v>
      </c>
      <c r="D12" s="18">
        <f>'D.2_D.2.3_SO 10-81-01'!O2</f>
        <v>0</v>
      </c>
      <c r="E12" s="18">
        <f>C12+D12</f>
        <v>0</v>
      </c>
    </row>
    <row r="13" spans="1:5" ht="12.75" customHeight="1" x14ac:dyDescent="0.2">
      <c r="A13" s="17" t="s">
        <v>431</v>
      </c>
      <c r="B13" s="17" t="s">
        <v>430</v>
      </c>
      <c r="C13" s="18">
        <f>'D.2_D.2.3_SO 10-87-01'!I3</f>
        <v>0</v>
      </c>
      <c r="D13" s="18">
        <f>'D.2_D.2.3_SO 10-87-01'!O2</f>
        <v>0</v>
      </c>
      <c r="E13" s="18">
        <f>C13+D13</f>
        <v>0</v>
      </c>
    </row>
    <row r="14" spans="1:5" ht="12.75" customHeight="1" x14ac:dyDescent="0.2">
      <c r="A14" s="17" t="s">
        <v>451</v>
      </c>
      <c r="B14" s="17" t="s">
        <v>449</v>
      </c>
      <c r="C14" s="18">
        <f>0+C15</f>
        <v>0</v>
      </c>
      <c r="D14" s="18">
        <f>0+D15</f>
        <v>0</v>
      </c>
      <c r="E14" s="18">
        <f>0+E15</f>
        <v>0</v>
      </c>
    </row>
    <row r="15" spans="1:5" ht="12.75" customHeight="1" x14ac:dyDescent="0.2">
      <c r="A15" s="17" t="s">
        <v>452</v>
      </c>
      <c r="B15" s="17" t="s">
        <v>449</v>
      </c>
      <c r="C15" s="18">
        <f>'D.2_D.9898_SO 98-98'!I3</f>
        <v>0</v>
      </c>
      <c r="D15" s="18">
        <f>'D.2_D.9898_SO 98-98'!O2</f>
        <v>0</v>
      </c>
      <c r="E15" s="18">
        <f>C15+D15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404"/>
  <sheetViews>
    <sheetView showZeros="0" workbookViewId="0">
      <pane ySplit="9" topLeftCell="A10" activePane="bottomLeft" state="frozen"/>
      <selection pane="bottomLeft" activeCell="A10" sqref="A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P1" t="s">
        <v>29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O2">
        <f>0+O10+O67+O96+O233+O254+O331+O348</f>
        <v>0</v>
      </c>
      <c r="P2" t="s">
        <v>29</v>
      </c>
    </row>
    <row r="3" spans="1:18" ht="15" customHeight="1" x14ac:dyDescent="0.25">
      <c r="A3" t="s">
        <v>12</v>
      </c>
      <c r="B3" s="11" t="s">
        <v>14</v>
      </c>
      <c r="C3" s="43" t="s">
        <v>15</v>
      </c>
      <c r="D3" s="39"/>
      <c r="E3" s="12" t="s">
        <v>16</v>
      </c>
      <c r="F3" s="4"/>
      <c r="G3" s="9"/>
      <c r="H3" s="8" t="s">
        <v>31</v>
      </c>
      <c r="I3" s="35">
        <f>0+I10+I67+I96+I233+I254+I331+I348</f>
        <v>0</v>
      </c>
      <c r="O3" t="s">
        <v>26</v>
      </c>
      <c r="P3" t="s">
        <v>30</v>
      </c>
    </row>
    <row r="4" spans="1:18" ht="15" customHeight="1" x14ac:dyDescent="0.25">
      <c r="A4" t="s">
        <v>17</v>
      </c>
      <c r="B4" s="11" t="s">
        <v>18</v>
      </c>
      <c r="C4" s="43" t="s">
        <v>19</v>
      </c>
      <c r="D4" s="39"/>
      <c r="E4" s="12" t="s">
        <v>20</v>
      </c>
      <c r="F4" s="4"/>
      <c r="G4" s="4"/>
      <c r="H4" s="10"/>
      <c r="I4" s="10"/>
      <c r="O4" t="s">
        <v>27</v>
      </c>
      <c r="P4" t="s">
        <v>30</v>
      </c>
    </row>
    <row r="5" spans="1:18" ht="12.75" customHeight="1" x14ac:dyDescent="0.25">
      <c r="A5" t="s">
        <v>21</v>
      </c>
      <c r="B5" s="11" t="s">
        <v>18</v>
      </c>
      <c r="C5" s="43" t="s">
        <v>22</v>
      </c>
      <c r="D5" s="39"/>
      <c r="E5" s="12" t="s">
        <v>23</v>
      </c>
      <c r="F5" s="4"/>
      <c r="G5" s="4"/>
      <c r="H5" s="4"/>
      <c r="I5" s="4"/>
      <c r="O5" t="s">
        <v>28</v>
      </c>
      <c r="P5" t="s">
        <v>30</v>
      </c>
    </row>
    <row r="6" spans="1:18" ht="12.75" customHeight="1" x14ac:dyDescent="0.25">
      <c r="A6" t="s">
        <v>24</v>
      </c>
      <c r="B6" s="13" t="s">
        <v>25</v>
      </c>
      <c r="C6" s="44" t="s">
        <v>31</v>
      </c>
      <c r="D6" s="45"/>
      <c r="E6" s="14" t="s">
        <v>32</v>
      </c>
      <c r="F6" s="2"/>
      <c r="G6" s="2"/>
      <c r="H6" s="2"/>
      <c r="I6" s="2"/>
    </row>
    <row r="7" spans="1:18" ht="12.75" customHeight="1" x14ac:dyDescent="0.2">
      <c r="A7" s="42" t="s">
        <v>33</v>
      </c>
      <c r="B7" s="42" t="s">
        <v>35</v>
      </c>
      <c r="C7" s="42" t="s">
        <v>37</v>
      </c>
      <c r="D7" s="42" t="s">
        <v>38</v>
      </c>
      <c r="E7" s="42" t="s">
        <v>39</v>
      </c>
      <c r="F7" s="42" t="s">
        <v>41</v>
      </c>
      <c r="G7" s="42" t="s">
        <v>43</v>
      </c>
      <c r="H7" s="42" t="s">
        <v>45</v>
      </c>
      <c r="I7" s="42"/>
    </row>
    <row r="8" spans="1:18" ht="12.75" customHeight="1" x14ac:dyDescent="0.2">
      <c r="A8" s="42"/>
      <c r="B8" s="42"/>
      <c r="C8" s="42"/>
      <c r="D8" s="42"/>
      <c r="E8" s="42"/>
      <c r="F8" s="42"/>
      <c r="G8" s="42"/>
      <c r="H8" s="1" t="s">
        <v>46</v>
      </c>
      <c r="I8" s="1" t="s">
        <v>48</v>
      </c>
    </row>
    <row r="9" spans="1:18" ht="12.75" customHeight="1" x14ac:dyDescent="0.2">
      <c r="A9" s="1" t="s">
        <v>34</v>
      </c>
      <c r="B9" s="1" t="s">
        <v>36</v>
      </c>
      <c r="C9" s="1" t="s">
        <v>30</v>
      </c>
      <c r="D9" s="1" t="s">
        <v>29</v>
      </c>
      <c r="E9" s="1" t="s">
        <v>40</v>
      </c>
      <c r="F9" s="1" t="s">
        <v>42</v>
      </c>
      <c r="G9" s="1" t="s">
        <v>44</v>
      </c>
      <c r="H9" s="1" t="s">
        <v>47</v>
      </c>
      <c r="I9" s="1" t="s">
        <v>49</v>
      </c>
    </row>
    <row r="10" spans="1:18" ht="12.75" customHeight="1" x14ac:dyDescent="0.2">
      <c r="A10" s="20" t="s">
        <v>52</v>
      </c>
      <c r="B10" s="20"/>
      <c r="C10" s="21" t="s">
        <v>53</v>
      </c>
      <c r="D10" s="20"/>
      <c r="E10" s="22" t="s">
        <v>54</v>
      </c>
      <c r="F10" s="20"/>
      <c r="G10" s="20"/>
      <c r="H10" s="20"/>
      <c r="I10" s="23">
        <f>0+Q10</f>
        <v>0</v>
      </c>
      <c r="O10">
        <f>0+R10</f>
        <v>0</v>
      </c>
      <c r="Q10">
        <f>0+I11+I15+I19+I23+I27+I31+I35+I39+I43+I47+I51+I55+I59+I63</f>
        <v>0</v>
      </c>
      <c r="R10">
        <f>0+O11+O15+O19+O23+O27+O31+O35+O39+O43+O47+O51+O55+O59+O63</f>
        <v>0</v>
      </c>
    </row>
    <row r="11" spans="1:18" x14ac:dyDescent="0.2">
      <c r="A11" s="19" t="s">
        <v>55</v>
      </c>
      <c r="B11" s="24" t="s">
        <v>36</v>
      </c>
      <c r="C11" s="24" t="s">
        <v>56</v>
      </c>
      <c r="D11" s="19" t="s">
        <v>57</v>
      </c>
      <c r="E11" s="25" t="s">
        <v>58</v>
      </c>
      <c r="F11" s="26" t="s">
        <v>59</v>
      </c>
      <c r="G11" s="27">
        <v>82.5</v>
      </c>
      <c r="H11" s="28">
        <v>0</v>
      </c>
      <c r="I11" s="28">
        <f>ROUND(ROUND(H11,2)*ROUND(G11,3),2)</f>
        <v>0</v>
      </c>
      <c r="O11">
        <f>(I11*21)/100</f>
        <v>0</v>
      </c>
      <c r="P11" t="s">
        <v>30</v>
      </c>
    </row>
    <row r="12" spans="1:18" x14ac:dyDescent="0.2">
      <c r="A12" s="29" t="s">
        <v>60</v>
      </c>
      <c r="E12" s="30" t="s">
        <v>57</v>
      </c>
    </row>
    <row r="13" spans="1:18" x14ac:dyDescent="0.2">
      <c r="A13" s="31" t="s">
        <v>61</v>
      </c>
      <c r="E13" s="32" t="s">
        <v>62</v>
      </c>
    </row>
    <row r="14" spans="1:18" ht="38.25" x14ac:dyDescent="0.2">
      <c r="A14" t="s">
        <v>63</v>
      </c>
      <c r="E14" s="30" t="s">
        <v>64</v>
      </c>
    </row>
    <row r="15" spans="1:18" x14ac:dyDescent="0.2">
      <c r="A15" s="19" t="s">
        <v>55</v>
      </c>
      <c r="B15" s="24" t="s">
        <v>30</v>
      </c>
      <c r="C15" s="24" t="s">
        <v>65</v>
      </c>
      <c r="D15" s="19" t="s">
        <v>57</v>
      </c>
      <c r="E15" s="25" t="s">
        <v>66</v>
      </c>
      <c r="F15" s="26" t="s">
        <v>67</v>
      </c>
      <c r="G15" s="27">
        <v>162.84</v>
      </c>
      <c r="H15" s="28">
        <v>0</v>
      </c>
      <c r="I15" s="28">
        <f>ROUND(ROUND(H15,2)*ROUND(G15,3),2)</f>
        <v>0</v>
      </c>
      <c r="O15">
        <f>(I15*21)/100</f>
        <v>0</v>
      </c>
      <c r="P15" t="s">
        <v>30</v>
      </c>
    </row>
    <row r="16" spans="1:18" x14ac:dyDescent="0.2">
      <c r="A16" s="29" t="s">
        <v>60</v>
      </c>
      <c r="E16" s="30" t="s">
        <v>57</v>
      </c>
    </row>
    <row r="17" spans="1:16" x14ac:dyDescent="0.2">
      <c r="A17" s="31" t="s">
        <v>61</v>
      </c>
      <c r="E17" s="32" t="s">
        <v>62</v>
      </c>
    </row>
    <row r="18" spans="1:16" ht="153" x14ac:dyDescent="0.2">
      <c r="A18" t="s">
        <v>63</v>
      </c>
      <c r="E18" s="30" t="s">
        <v>68</v>
      </c>
    </row>
    <row r="19" spans="1:16" x14ac:dyDescent="0.2">
      <c r="A19" s="19" t="s">
        <v>55</v>
      </c>
      <c r="B19" s="24" t="s">
        <v>29</v>
      </c>
      <c r="C19" s="24" t="s">
        <v>69</v>
      </c>
      <c r="D19" s="19" t="s">
        <v>57</v>
      </c>
      <c r="E19" s="25" t="s">
        <v>70</v>
      </c>
      <c r="F19" s="26" t="s">
        <v>71</v>
      </c>
      <c r="G19" s="27">
        <v>30</v>
      </c>
      <c r="H19" s="28">
        <v>0</v>
      </c>
      <c r="I19" s="28">
        <f>ROUND(ROUND(H19,2)*ROUND(G19,3),2)</f>
        <v>0</v>
      </c>
      <c r="O19">
        <f>(I19*21)/100</f>
        <v>0</v>
      </c>
      <c r="P19" t="s">
        <v>30</v>
      </c>
    </row>
    <row r="20" spans="1:16" x14ac:dyDescent="0.2">
      <c r="A20" s="29" t="s">
        <v>60</v>
      </c>
      <c r="E20" s="30" t="s">
        <v>57</v>
      </c>
    </row>
    <row r="21" spans="1:16" x14ac:dyDescent="0.2">
      <c r="A21" s="31" t="s">
        <v>61</v>
      </c>
      <c r="E21" s="32" t="s">
        <v>62</v>
      </c>
    </row>
    <row r="22" spans="1:16" ht="63.75" x14ac:dyDescent="0.2">
      <c r="A22" t="s">
        <v>63</v>
      </c>
      <c r="E22" s="30" t="s">
        <v>72</v>
      </c>
    </row>
    <row r="23" spans="1:16" ht="25.5" x14ac:dyDescent="0.2">
      <c r="A23" s="19" t="s">
        <v>55</v>
      </c>
      <c r="B23" s="24" t="s">
        <v>40</v>
      </c>
      <c r="C23" s="24" t="s">
        <v>73</v>
      </c>
      <c r="D23" s="19" t="s">
        <v>57</v>
      </c>
      <c r="E23" s="25" t="s">
        <v>74</v>
      </c>
      <c r="F23" s="26" t="s">
        <v>71</v>
      </c>
      <c r="G23" s="27">
        <v>30</v>
      </c>
      <c r="H23" s="28">
        <v>0</v>
      </c>
      <c r="I23" s="28">
        <f>ROUND(ROUND(H23,2)*ROUND(G23,3),2)</f>
        <v>0</v>
      </c>
      <c r="O23">
        <f>(I23*21)/100</f>
        <v>0</v>
      </c>
      <c r="P23" t="s">
        <v>30</v>
      </c>
    </row>
    <row r="24" spans="1:16" x14ac:dyDescent="0.2">
      <c r="A24" s="29" t="s">
        <v>60</v>
      </c>
      <c r="E24" s="30" t="s">
        <v>57</v>
      </c>
    </row>
    <row r="25" spans="1:16" x14ac:dyDescent="0.2">
      <c r="A25" s="31" t="s">
        <v>61</v>
      </c>
      <c r="E25" s="32" t="s">
        <v>62</v>
      </c>
    </row>
    <row r="26" spans="1:16" ht="51" x14ac:dyDescent="0.2">
      <c r="A26" t="s">
        <v>63</v>
      </c>
      <c r="E26" s="30" t="s">
        <v>75</v>
      </c>
    </row>
    <row r="27" spans="1:16" x14ac:dyDescent="0.2">
      <c r="A27" s="19" t="s">
        <v>55</v>
      </c>
      <c r="B27" s="24" t="s">
        <v>42</v>
      </c>
      <c r="C27" s="24" t="s">
        <v>76</v>
      </c>
      <c r="D27" s="19" t="s">
        <v>57</v>
      </c>
      <c r="E27" s="25" t="s">
        <v>77</v>
      </c>
      <c r="F27" s="26" t="s">
        <v>71</v>
      </c>
      <c r="G27" s="27">
        <v>30</v>
      </c>
      <c r="H27" s="28">
        <v>0</v>
      </c>
      <c r="I27" s="28">
        <f>ROUND(ROUND(H27,2)*ROUND(G27,3),2)</f>
        <v>0</v>
      </c>
      <c r="O27">
        <f>(I27*21)/100</f>
        <v>0</v>
      </c>
      <c r="P27" t="s">
        <v>30</v>
      </c>
    </row>
    <row r="28" spans="1:16" x14ac:dyDescent="0.2">
      <c r="A28" s="29" t="s">
        <v>60</v>
      </c>
      <c r="E28" s="30" t="s">
        <v>57</v>
      </c>
    </row>
    <row r="29" spans="1:16" x14ac:dyDescent="0.2">
      <c r="A29" s="31" t="s">
        <v>61</v>
      </c>
      <c r="E29" s="32" t="s">
        <v>62</v>
      </c>
    </row>
    <row r="30" spans="1:16" ht="51" x14ac:dyDescent="0.2">
      <c r="A30" t="s">
        <v>63</v>
      </c>
      <c r="E30" s="30" t="s">
        <v>78</v>
      </c>
    </row>
    <row r="31" spans="1:16" x14ac:dyDescent="0.2">
      <c r="A31" s="19" t="s">
        <v>55</v>
      </c>
      <c r="B31" s="24" t="s">
        <v>44</v>
      </c>
      <c r="C31" s="24" t="s">
        <v>79</v>
      </c>
      <c r="D31" s="19" t="s">
        <v>57</v>
      </c>
      <c r="E31" s="25" t="s">
        <v>80</v>
      </c>
      <c r="F31" s="26" t="s">
        <v>81</v>
      </c>
      <c r="G31" s="27">
        <v>8142</v>
      </c>
      <c r="H31" s="28">
        <v>0</v>
      </c>
      <c r="I31" s="28">
        <f>ROUND(ROUND(H31,2)*ROUND(G31,3),2)</f>
        <v>0</v>
      </c>
      <c r="O31">
        <f>(I31*21)/100</f>
        <v>0</v>
      </c>
      <c r="P31" t="s">
        <v>30</v>
      </c>
    </row>
    <row r="32" spans="1:16" x14ac:dyDescent="0.2">
      <c r="A32" s="29" t="s">
        <v>60</v>
      </c>
      <c r="E32" s="30" t="s">
        <v>57</v>
      </c>
    </row>
    <row r="33" spans="1:16" x14ac:dyDescent="0.2">
      <c r="A33" s="31" t="s">
        <v>61</v>
      </c>
      <c r="E33" s="32" t="s">
        <v>62</v>
      </c>
    </row>
    <row r="34" spans="1:16" ht="76.5" x14ac:dyDescent="0.2">
      <c r="A34" t="s">
        <v>63</v>
      </c>
      <c r="E34" s="30" t="s">
        <v>82</v>
      </c>
    </row>
    <row r="35" spans="1:16" x14ac:dyDescent="0.2">
      <c r="A35" s="19" t="s">
        <v>55</v>
      </c>
      <c r="B35" s="24" t="s">
        <v>83</v>
      </c>
      <c r="C35" s="24" t="s">
        <v>84</v>
      </c>
      <c r="D35" s="19" t="s">
        <v>57</v>
      </c>
      <c r="E35" s="25" t="s">
        <v>85</v>
      </c>
      <c r="F35" s="26" t="s">
        <v>86</v>
      </c>
      <c r="G35" s="27">
        <v>293.11200000000002</v>
      </c>
      <c r="H35" s="28">
        <v>0</v>
      </c>
      <c r="I35" s="28">
        <f>ROUND(ROUND(H35,2)*ROUND(G35,3),2)</f>
        <v>0</v>
      </c>
      <c r="O35">
        <f>(I35*21)/100</f>
        <v>0</v>
      </c>
      <c r="P35" t="s">
        <v>30</v>
      </c>
    </row>
    <row r="36" spans="1:16" x14ac:dyDescent="0.2">
      <c r="A36" s="29" t="s">
        <v>60</v>
      </c>
      <c r="E36" s="30" t="s">
        <v>57</v>
      </c>
    </row>
    <row r="37" spans="1:16" x14ac:dyDescent="0.2">
      <c r="A37" s="31" t="s">
        <v>61</v>
      </c>
      <c r="E37" s="32" t="s">
        <v>62</v>
      </c>
    </row>
    <row r="38" spans="1:16" ht="51" x14ac:dyDescent="0.2">
      <c r="A38" t="s">
        <v>63</v>
      </c>
      <c r="E38" s="30" t="s">
        <v>87</v>
      </c>
    </row>
    <row r="39" spans="1:16" x14ac:dyDescent="0.2">
      <c r="A39" s="19" t="s">
        <v>55</v>
      </c>
      <c r="B39" s="24" t="s">
        <v>88</v>
      </c>
      <c r="C39" s="24" t="s">
        <v>89</v>
      </c>
      <c r="D39" s="19" t="s">
        <v>57</v>
      </c>
      <c r="E39" s="25" t="s">
        <v>90</v>
      </c>
      <c r="F39" s="26" t="s">
        <v>71</v>
      </c>
      <c r="G39" s="27">
        <v>68</v>
      </c>
      <c r="H39" s="28">
        <v>0</v>
      </c>
      <c r="I39" s="28">
        <f>ROUND(ROUND(H39,2)*ROUND(G39,3),2)</f>
        <v>0</v>
      </c>
      <c r="O39">
        <f>(I39*21)/100</f>
        <v>0</v>
      </c>
      <c r="P39" t="s">
        <v>30</v>
      </c>
    </row>
    <row r="40" spans="1:16" x14ac:dyDescent="0.2">
      <c r="A40" s="29" t="s">
        <v>60</v>
      </c>
      <c r="E40" s="30" t="s">
        <v>57</v>
      </c>
    </row>
    <row r="41" spans="1:16" x14ac:dyDescent="0.2">
      <c r="A41" s="31" t="s">
        <v>61</v>
      </c>
      <c r="E41" s="32" t="s">
        <v>62</v>
      </c>
    </row>
    <row r="42" spans="1:16" ht="38.25" x14ac:dyDescent="0.2">
      <c r="A42" t="s">
        <v>63</v>
      </c>
      <c r="E42" s="30" t="s">
        <v>91</v>
      </c>
    </row>
    <row r="43" spans="1:16" x14ac:dyDescent="0.2">
      <c r="A43" s="19" t="s">
        <v>55</v>
      </c>
      <c r="B43" s="24" t="s">
        <v>47</v>
      </c>
      <c r="C43" s="24" t="s">
        <v>92</v>
      </c>
      <c r="D43" s="19" t="s">
        <v>57</v>
      </c>
      <c r="E43" s="25" t="s">
        <v>93</v>
      </c>
      <c r="F43" s="26" t="s">
        <v>71</v>
      </c>
      <c r="G43" s="27">
        <v>32</v>
      </c>
      <c r="H43" s="28">
        <v>0</v>
      </c>
      <c r="I43" s="28">
        <f>ROUND(ROUND(H43,2)*ROUND(G43,3),2)</f>
        <v>0</v>
      </c>
      <c r="O43">
        <f>(I43*21)/100</f>
        <v>0</v>
      </c>
      <c r="P43" t="s">
        <v>30</v>
      </c>
    </row>
    <row r="44" spans="1:16" x14ac:dyDescent="0.2">
      <c r="A44" s="29" t="s">
        <v>60</v>
      </c>
      <c r="E44" s="30" t="s">
        <v>57</v>
      </c>
    </row>
    <row r="45" spans="1:16" x14ac:dyDescent="0.2">
      <c r="A45" s="31" t="s">
        <v>61</v>
      </c>
      <c r="E45" s="32" t="s">
        <v>62</v>
      </c>
    </row>
    <row r="46" spans="1:16" ht="38.25" x14ac:dyDescent="0.2">
      <c r="A46" t="s">
        <v>63</v>
      </c>
      <c r="E46" s="30" t="s">
        <v>94</v>
      </c>
    </row>
    <row r="47" spans="1:16" x14ac:dyDescent="0.2">
      <c r="A47" s="19" t="s">
        <v>55</v>
      </c>
      <c r="B47" s="24" t="s">
        <v>49</v>
      </c>
      <c r="C47" s="24" t="s">
        <v>95</v>
      </c>
      <c r="D47" s="19" t="s">
        <v>57</v>
      </c>
      <c r="E47" s="25" t="s">
        <v>96</v>
      </c>
      <c r="F47" s="26" t="s">
        <v>71</v>
      </c>
      <c r="G47" s="27">
        <v>18</v>
      </c>
      <c r="H47" s="28">
        <v>0</v>
      </c>
      <c r="I47" s="28">
        <f>ROUND(ROUND(H47,2)*ROUND(G47,3),2)</f>
        <v>0</v>
      </c>
      <c r="O47">
        <f>(I47*21)/100</f>
        <v>0</v>
      </c>
      <c r="P47" t="s">
        <v>30</v>
      </c>
    </row>
    <row r="48" spans="1:16" x14ac:dyDescent="0.2">
      <c r="A48" s="29" t="s">
        <v>60</v>
      </c>
      <c r="E48" s="30" t="s">
        <v>57</v>
      </c>
    </row>
    <row r="49" spans="1:16" x14ac:dyDescent="0.2">
      <c r="A49" s="31" t="s">
        <v>61</v>
      </c>
      <c r="E49" s="32" t="s">
        <v>62</v>
      </c>
    </row>
    <row r="50" spans="1:16" ht="38.25" x14ac:dyDescent="0.2">
      <c r="A50" t="s">
        <v>63</v>
      </c>
      <c r="E50" s="30" t="s">
        <v>97</v>
      </c>
    </row>
    <row r="51" spans="1:16" x14ac:dyDescent="0.2">
      <c r="A51" s="19" t="s">
        <v>55</v>
      </c>
      <c r="B51" s="24" t="s">
        <v>98</v>
      </c>
      <c r="C51" s="24" t="s">
        <v>99</v>
      </c>
      <c r="D51" s="19" t="s">
        <v>57</v>
      </c>
      <c r="E51" s="25" t="s">
        <v>100</v>
      </c>
      <c r="F51" s="26" t="s">
        <v>71</v>
      </c>
      <c r="G51" s="27">
        <v>4</v>
      </c>
      <c r="H51" s="28">
        <v>0</v>
      </c>
      <c r="I51" s="28">
        <f>ROUND(ROUND(H51,2)*ROUND(G51,3),2)</f>
        <v>0</v>
      </c>
      <c r="O51">
        <f>(I51*21)/100</f>
        <v>0</v>
      </c>
      <c r="P51" t="s">
        <v>30</v>
      </c>
    </row>
    <row r="52" spans="1:16" x14ac:dyDescent="0.2">
      <c r="A52" s="29" t="s">
        <v>60</v>
      </c>
      <c r="E52" s="30" t="s">
        <v>57</v>
      </c>
    </row>
    <row r="53" spans="1:16" x14ac:dyDescent="0.2">
      <c r="A53" s="31" t="s">
        <v>61</v>
      </c>
      <c r="E53" s="32" t="s">
        <v>62</v>
      </c>
    </row>
    <row r="54" spans="1:16" ht="38.25" x14ac:dyDescent="0.2">
      <c r="A54" t="s">
        <v>63</v>
      </c>
      <c r="E54" s="30" t="s">
        <v>101</v>
      </c>
    </row>
    <row r="55" spans="1:16" x14ac:dyDescent="0.2">
      <c r="A55" s="19" t="s">
        <v>55</v>
      </c>
      <c r="B55" s="24" t="s">
        <v>102</v>
      </c>
      <c r="C55" s="24" t="s">
        <v>103</v>
      </c>
      <c r="D55" s="19" t="s">
        <v>57</v>
      </c>
      <c r="E55" s="25" t="s">
        <v>104</v>
      </c>
      <c r="F55" s="26" t="s">
        <v>71</v>
      </c>
      <c r="G55" s="27">
        <v>15</v>
      </c>
      <c r="H55" s="28">
        <v>0</v>
      </c>
      <c r="I55" s="28">
        <f>ROUND(ROUND(H55,2)*ROUND(G55,3),2)</f>
        <v>0</v>
      </c>
      <c r="O55">
        <f>(I55*21)/100</f>
        <v>0</v>
      </c>
      <c r="P55" t="s">
        <v>30</v>
      </c>
    </row>
    <row r="56" spans="1:16" x14ac:dyDescent="0.2">
      <c r="A56" s="29" t="s">
        <v>60</v>
      </c>
      <c r="E56" s="30" t="s">
        <v>57</v>
      </c>
    </row>
    <row r="57" spans="1:16" x14ac:dyDescent="0.2">
      <c r="A57" s="31" t="s">
        <v>61</v>
      </c>
      <c r="E57" s="32" t="s">
        <v>62</v>
      </c>
    </row>
    <row r="58" spans="1:16" ht="63.75" x14ac:dyDescent="0.2">
      <c r="A58" t="s">
        <v>63</v>
      </c>
      <c r="E58" s="30" t="s">
        <v>105</v>
      </c>
    </row>
    <row r="59" spans="1:16" x14ac:dyDescent="0.2">
      <c r="A59" s="19" t="s">
        <v>55</v>
      </c>
      <c r="B59" s="24" t="s">
        <v>106</v>
      </c>
      <c r="C59" s="24" t="s">
        <v>107</v>
      </c>
      <c r="D59" s="19" t="s">
        <v>57</v>
      </c>
      <c r="E59" s="25" t="s">
        <v>108</v>
      </c>
      <c r="F59" s="26" t="s">
        <v>71</v>
      </c>
      <c r="G59" s="27">
        <v>13</v>
      </c>
      <c r="H59" s="28">
        <v>0</v>
      </c>
      <c r="I59" s="28">
        <f>ROUND(ROUND(H59,2)*ROUND(G59,3),2)</f>
        <v>0</v>
      </c>
      <c r="O59">
        <f>(I59*21)/100</f>
        <v>0</v>
      </c>
      <c r="P59" t="s">
        <v>30</v>
      </c>
    </row>
    <row r="60" spans="1:16" x14ac:dyDescent="0.2">
      <c r="A60" s="29" t="s">
        <v>60</v>
      </c>
      <c r="E60" s="30" t="s">
        <v>57</v>
      </c>
    </row>
    <row r="61" spans="1:16" x14ac:dyDescent="0.2">
      <c r="A61" s="31" t="s">
        <v>61</v>
      </c>
      <c r="E61" s="32" t="s">
        <v>62</v>
      </c>
    </row>
    <row r="62" spans="1:16" ht="63.75" x14ac:dyDescent="0.2">
      <c r="A62" t="s">
        <v>63</v>
      </c>
      <c r="E62" s="30" t="s">
        <v>109</v>
      </c>
    </row>
    <row r="63" spans="1:16" ht="25.5" x14ac:dyDescent="0.2">
      <c r="A63" s="19" t="s">
        <v>55</v>
      </c>
      <c r="B63" s="24" t="s">
        <v>110</v>
      </c>
      <c r="C63" s="24" t="s">
        <v>111</v>
      </c>
      <c r="D63" s="19" t="s">
        <v>57</v>
      </c>
      <c r="E63" s="25" t="s">
        <v>112</v>
      </c>
      <c r="F63" s="26" t="s">
        <v>59</v>
      </c>
      <c r="G63" s="27">
        <v>165</v>
      </c>
      <c r="H63" s="28">
        <v>0</v>
      </c>
      <c r="I63" s="28">
        <f>ROUND(ROUND(H63,2)*ROUND(G63,3),2)</f>
        <v>0</v>
      </c>
      <c r="O63">
        <f>(I63*21)/100</f>
        <v>0</v>
      </c>
      <c r="P63" t="s">
        <v>30</v>
      </c>
    </row>
    <row r="64" spans="1:16" x14ac:dyDescent="0.2">
      <c r="A64" s="29" t="s">
        <v>60</v>
      </c>
      <c r="E64" s="30" t="s">
        <v>57</v>
      </c>
    </row>
    <row r="65" spans="1:18" x14ac:dyDescent="0.2">
      <c r="A65" s="31" t="s">
        <v>61</v>
      </c>
      <c r="E65" s="32" t="s">
        <v>113</v>
      </c>
    </row>
    <row r="66" spans="1:18" ht="51" x14ac:dyDescent="0.2">
      <c r="A66" t="s">
        <v>63</v>
      </c>
      <c r="E66" s="30" t="s">
        <v>114</v>
      </c>
    </row>
    <row r="67" spans="1:18" ht="12.75" customHeight="1" x14ac:dyDescent="0.2">
      <c r="A67" s="2" t="s">
        <v>52</v>
      </c>
      <c r="B67" s="2"/>
      <c r="C67" s="33" t="s">
        <v>115</v>
      </c>
      <c r="D67" s="2"/>
      <c r="E67" s="22" t="s">
        <v>116</v>
      </c>
      <c r="F67" s="2"/>
      <c r="G67" s="2"/>
      <c r="H67" s="2"/>
      <c r="I67" s="34">
        <f>0+Q67</f>
        <v>0</v>
      </c>
      <c r="O67">
        <f>0+R67</f>
        <v>0</v>
      </c>
      <c r="Q67">
        <f>0+I68+I72+I76+I80+I84+I88+I92</f>
        <v>0</v>
      </c>
      <c r="R67">
        <f>0+O68+O72+O76+O80+O84+O88+O92</f>
        <v>0</v>
      </c>
    </row>
    <row r="68" spans="1:18" ht="25.5" x14ac:dyDescent="0.2">
      <c r="A68" s="19" t="s">
        <v>55</v>
      </c>
      <c r="B68" s="24" t="s">
        <v>117</v>
      </c>
      <c r="C68" s="24" t="s">
        <v>118</v>
      </c>
      <c r="D68" s="19" t="s">
        <v>57</v>
      </c>
      <c r="E68" s="25" t="s">
        <v>119</v>
      </c>
      <c r="F68" s="26" t="s">
        <v>71</v>
      </c>
      <c r="G68" s="27">
        <v>18</v>
      </c>
      <c r="H68" s="28">
        <v>0</v>
      </c>
      <c r="I68" s="28">
        <f>ROUND(ROUND(H68,2)*ROUND(G68,3),2)</f>
        <v>0</v>
      </c>
      <c r="O68">
        <f>(I68*21)/100</f>
        <v>0</v>
      </c>
      <c r="P68" t="s">
        <v>30</v>
      </c>
    </row>
    <row r="69" spans="1:18" x14ac:dyDescent="0.2">
      <c r="A69" s="29" t="s">
        <v>60</v>
      </c>
      <c r="E69" s="30" t="s">
        <v>57</v>
      </c>
    </row>
    <row r="70" spans="1:18" x14ac:dyDescent="0.2">
      <c r="A70" s="31" t="s">
        <v>61</v>
      </c>
      <c r="E70" s="32" t="s">
        <v>62</v>
      </c>
    </row>
    <row r="71" spans="1:18" ht="51" x14ac:dyDescent="0.2">
      <c r="A71" t="s">
        <v>63</v>
      </c>
      <c r="E71" s="30" t="s">
        <v>120</v>
      </c>
    </row>
    <row r="72" spans="1:18" x14ac:dyDescent="0.2">
      <c r="A72" s="19" t="s">
        <v>55</v>
      </c>
      <c r="B72" s="24" t="s">
        <v>121</v>
      </c>
      <c r="C72" s="24" t="s">
        <v>122</v>
      </c>
      <c r="D72" s="19" t="s">
        <v>57</v>
      </c>
      <c r="E72" s="25" t="s">
        <v>123</v>
      </c>
      <c r="F72" s="26" t="s">
        <v>71</v>
      </c>
      <c r="G72" s="27">
        <v>8</v>
      </c>
      <c r="H72" s="28">
        <v>0</v>
      </c>
      <c r="I72" s="28">
        <f>ROUND(ROUND(H72,2)*ROUND(G72,3),2)</f>
        <v>0</v>
      </c>
      <c r="O72">
        <f>(I72*21)/100</f>
        <v>0</v>
      </c>
      <c r="P72" t="s">
        <v>30</v>
      </c>
    </row>
    <row r="73" spans="1:18" x14ac:dyDescent="0.2">
      <c r="A73" s="29" t="s">
        <v>60</v>
      </c>
      <c r="E73" s="30" t="s">
        <v>57</v>
      </c>
    </row>
    <row r="74" spans="1:18" x14ac:dyDescent="0.2">
      <c r="A74" s="31" t="s">
        <v>61</v>
      </c>
      <c r="E74" s="32" t="s">
        <v>62</v>
      </c>
    </row>
    <row r="75" spans="1:18" ht="51" x14ac:dyDescent="0.2">
      <c r="A75" t="s">
        <v>63</v>
      </c>
      <c r="E75" s="30" t="s">
        <v>124</v>
      </c>
    </row>
    <row r="76" spans="1:18" x14ac:dyDescent="0.2">
      <c r="A76" s="19" t="s">
        <v>55</v>
      </c>
      <c r="B76" s="24" t="s">
        <v>125</v>
      </c>
      <c r="C76" s="24" t="s">
        <v>126</v>
      </c>
      <c r="D76" s="19" t="s">
        <v>57</v>
      </c>
      <c r="E76" s="25" t="s">
        <v>127</v>
      </c>
      <c r="F76" s="26" t="s">
        <v>128</v>
      </c>
      <c r="G76" s="27">
        <v>154.32</v>
      </c>
      <c r="H76" s="28">
        <v>0</v>
      </c>
      <c r="I76" s="28">
        <f>ROUND(ROUND(H76,2)*ROUND(G76,3),2)</f>
        <v>0</v>
      </c>
      <c r="O76">
        <f>(I76*21)/100</f>
        <v>0</v>
      </c>
      <c r="P76" t="s">
        <v>30</v>
      </c>
    </row>
    <row r="77" spans="1:18" x14ac:dyDescent="0.2">
      <c r="A77" s="29" t="s">
        <v>60</v>
      </c>
      <c r="E77" s="30" t="s">
        <v>57</v>
      </c>
    </row>
    <row r="78" spans="1:18" x14ac:dyDescent="0.2">
      <c r="A78" s="31" t="s">
        <v>61</v>
      </c>
      <c r="E78" s="32" t="s">
        <v>62</v>
      </c>
    </row>
    <row r="79" spans="1:18" ht="38.25" x14ac:dyDescent="0.2">
      <c r="A79" t="s">
        <v>63</v>
      </c>
      <c r="E79" s="30" t="s">
        <v>129</v>
      </c>
    </row>
    <row r="80" spans="1:18" ht="25.5" x14ac:dyDescent="0.2">
      <c r="A80" s="19" t="s">
        <v>55</v>
      </c>
      <c r="B80" s="24" t="s">
        <v>130</v>
      </c>
      <c r="C80" s="24" t="s">
        <v>131</v>
      </c>
      <c r="D80" s="19" t="s">
        <v>57</v>
      </c>
      <c r="E80" s="25" t="s">
        <v>132</v>
      </c>
      <c r="F80" s="26" t="s">
        <v>71</v>
      </c>
      <c r="G80" s="27">
        <v>18</v>
      </c>
      <c r="H80" s="28">
        <v>0</v>
      </c>
      <c r="I80" s="28">
        <f>ROUND(ROUND(H80,2)*ROUND(G80,3),2)</f>
        <v>0</v>
      </c>
      <c r="O80">
        <f>(I80*21)/100</f>
        <v>0</v>
      </c>
      <c r="P80" t="s">
        <v>30</v>
      </c>
    </row>
    <row r="81" spans="1:18" x14ac:dyDescent="0.2">
      <c r="A81" s="29" t="s">
        <v>60</v>
      </c>
      <c r="E81" s="30" t="s">
        <v>57</v>
      </c>
    </row>
    <row r="82" spans="1:18" x14ac:dyDescent="0.2">
      <c r="A82" s="31" t="s">
        <v>61</v>
      </c>
      <c r="E82" s="32" t="s">
        <v>62</v>
      </c>
    </row>
    <row r="83" spans="1:18" ht="51" x14ac:dyDescent="0.2">
      <c r="A83" t="s">
        <v>63</v>
      </c>
      <c r="E83" s="30" t="s">
        <v>133</v>
      </c>
    </row>
    <row r="84" spans="1:18" ht="25.5" x14ac:dyDescent="0.2">
      <c r="A84" s="19" t="s">
        <v>55</v>
      </c>
      <c r="B84" s="24" t="s">
        <v>134</v>
      </c>
      <c r="C84" s="24" t="s">
        <v>135</v>
      </c>
      <c r="D84" s="19" t="s">
        <v>57</v>
      </c>
      <c r="E84" s="25" t="s">
        <v>136</v>
      </c>
      <c r="F84" s="26" t="s">
        <v>71</v>
      </c>
      <c r="G84" s="27">
        <v>8</v>
      </c>
      <c r="H84" s="28">
        <v>0</v>
      </c>
      <c r="I84" s="28">
        <f>ROUND(ROUND(H84,2)*ROUND(G84,3),2)</f>
        <v>0</v>
      </c>
      <c r="O84">
        <f>(I84*21)/100</f>
        <v>0</v>
      </c>
      <c r="P84" t="s">
        <v>30</v>
      </c>
    </row>
    <row r="85" spans="1:18" x14ac:dyDescent="0.2">
      <c r="A85" s="29" t="s">
        <v>60</v>
      </c>
      <c r="E85" s="30" t="s">
        <v>57</v>
      </c>
    </row>
    <row r="86" spans="1:18" x14ac:dyDescent="0.2">
      <c r="A86" s="31" t="s">
        <v>61</v>
      </c>
      <c r="E86" s="32" t="s">
        <v>62</v>
      </c>
    </row>
    <row r="87" spans="1:18" ht="51" x14ac:dyDescent="0.2">
      <c r="A87" t="s">
        <v>63</v>
      </c>
      <c r="E87" s="30" t="s">
        <v>133</v>
      </c>
    </row>
    <row r="88" spans="1:18" ht="25.5" x14ac:dyDescent="0.2">
      <c r="A88" s="19" t="s">
        <v>55</v>
      </c>
      <c r="B88" s="24" t="s">
        <v>137</v>
      </c>
      <c r="C88" s="24" t="s">
        <v>138</v>
      </c>
      <c r="D88" s="19" t="s">
        <v>57</v>
      </c>
      <c r="E88" s="25" t="s">
        <v>139</v>
      </c>
      <c r="F88" s="26" t="s">
        <v>71</v>
      </c>
      <c r="G88" s="27">
        <v>13</v>
      </c>
      <c r="H88" s="28">
        <v>0</v>
      </c>
      <c r="I88" s="28">
        <f>ROUND(ROUND(H88,2)*ROUND(G88,3),2)</f>
        <v>0</v>
      </c>
      <c r="O88">
        <f>(I88*21)/100</f>
        <v>0</v>
      </c>
      <c r="P88" t="s">
        <v>30</v>
      </c>
    </row>
    <row r="89" spans="1:18" x14ac:dyDescent="0.2">
      <c r="A89" s="29" t="s">
        <v>60</v>
      </c>
      <c r="E89" s="30" t="s">
        <v>57</v>
      </c>
    </row>
    <row r="90" spans="1:18" x14ac:dyDescent="0.2">
      <c r="A90" s="31" t="s">
        <v>61</v>
      </c>
      <c r="E90" s="32" t="s">
        <v>62</v>
      </c>
    </row>
    <row r="91" spans="1:18" ht="51" x14ac:dyDescent="0.2">
      <c r="A91" t="s">
        <v>63</v>
      </c>
      <c r="E91" s="30" t="s">
        <v>140</v>
      </c>
    </row>
    <row r="92" spans="1:18" ht="25.5" x14ac:dyDescent="0.2">
      <c r="A92" s="19" t="s">
        <v>55</v>
      </c>
      <c r="B92" s="24" t="s">
        <v>141</v>
      </c>
      <c r="C92" s="24" t="s">
        <v>142</v>
      </c>
      <c r="D92" s="19" t="s">
        <v>57</v>
      </c>
      <c r="E92" s="25" t="s">
        <v>143</v>
      </c>
      <c r="F92" s="26" t="s">
        <v>59</v>
      </c>
      <c r="G92" s="27">
        <v>56</v>
      </c>
      <c r="H92" s="28">
        <v>0</v>
      </c>
      <c r="I92" s="28">
        <f>ROUND(ROUND(H92,2)*ROUND(G92,3),2)</f>
        <v>0</v>
      </c>
      <c r="O92">
        <f>(I92*21)/100</f>
        <v>0</v>
      </c>
      <c r="P92" t="s">
        <v>30</v>
      </c>
    </row>
    <row r="93" spans="1:18" x14ac:dyDescent="0.2">
      <c r="A93" s="29" t="s">
        <v>60</v>
      </c>
      <c r="E93" s="30" t="s">
        <v>57</v>
      </c>
    </row>
    <row r="94" spans="1:18" x14ac:dyDescent="0.2">
      <c r="A94" s="31" t="s">
        <v>61</v>
      </c>
      <c r="E94" s="32" t="s">
        <v>144</v>
      </c>
    </row>
    <row r="95" spans="1:18" ht="63.75" x14ac:dyDescent="0.2">
      <c r="A95" t="s">
        <v>63</v>
      </c>
      <c r="E95" s="30" t="s">
        <v>145</v>
      </c>
    </row>
    <row r="96" spans="1:18" ht="12.75" customHeight="1" x14ac:dyDescent="0.2">
      <c r="A96" s="2" t="s">
        <v>52</v>
      </c>
      <c r="B96" s="2"/>
      <c r="C96" s="33" t="s">
        <v>146</v>
      </c>
      <c r="D96" s="2"/>
      <c r="E96" s="22" t="s">
        <v>147</v>
      </c>
      <c r="F96" s="2"/>
      <c r="G96" s="2"/>
      <c r="H96" s="2"/>
      <c r="I96" s="34">
        <f>0+Q96</f>
        <v>0</v>
      </c>
      <c r="O96">
        <f>0+R96</f>
        <v>0</v>
      </c>
      <c r="Q96">
        <f>0+I97+I101+I105+I109+I113+I117+I121+I125+I129+I133+I137+I141+I145+I149+I153+I157+I161+I165+I169+I173+I177+I181+I185+I189+I193+I197+I201+I205+I209+I213+I217+I221+I225+I229</f>
        <v>0</v>
      </c>
      <c r="R96">
        <f>0+O97+O101+O105+O109+O113+O117+O121+O125+O129+O133+O137+O141+O145+O149+O153+O157+O161+O165+O169+O173+O177+O181+O185+O189+O193+O197+O201+O205+O209+O213+O217+O221+O225+O229</f>
        <v>0</v>
      </c>
    </row>
    <row r="97" spans="1:16" x14ac:dyDescent="0.2">
      <c r="A97" s="19" t="s">
        <v>55</v>
      </c>
      <c r="B97" s="24" t="s">
        <v>148</v>
      </c>
      <c r="C97" s="24" t="s">
        <v>149</v>
      </c>
      <c r="D97" s="19" t="s">
        <v>57</v>
      </c>
      <c r="E97" s="25" t="s">
        <v>150</v>
      </c>
      <c r="F97" s="26" t="s">
        <v>71</v>
      </c>
      <c r="G97" s="27">
        <v>30</v>
      </c>
      <c r="H97" s="28">
        <v>0</v>
      </c>
      <c r="I97" s="28">
        <f>ROUND(ROUND(H97,2)*ROUND(G97,3),2)</f>
        <v>0</v>
      </c>
      <c r="O97">
        <f>(I97*21)/100</f>
        <v>0</v>
      </c>
      <c r="P97" t="s">
        <v>30</v>
      </c>
    </row>
    <row r="98" spans="1:16" x14ac:dyDescent="0.2">
      <c r="A98" s="29" t="s">
        <v>60</v>
      </c>
      <c r="E98" s="30" t="s">
        <v>57</v>
      </c>
    </row>
    <row r="99" spans="1:16" x14ac:dyDescent="0.2">
      <c r="A99" s="31" t="s">
        <v>61</v>
      </c>
      <c r="E99" s="32" t="s">
        <v>151</v>
      </c>
    </row>
    <row r="100" spans="1:16" ht="38.25" x14ac:dyDescent="0.2">
      <c r="A100" t="s">
        <v>63</v>
      </c>
      <c r="E100" s="30" t="s">
        <v>152</v>
      </c>
    </row>
    <row r="101" spans="1:16" x14ac:dyDescent="0.2">
      <c r="A101" s="19" t="s">
        <v>55</v>
      </c>
      <c r="B101" s="24" t="s">
        <v>153</v>
      </c>
      <c r="C101" s="24" t="s">
        <v>154</v>
      </c>
      <c r="D101" s="19" t="s">
        <v>57</v>
      </c>
      <c r="E101" s="25" t="s">
        <v>155</v>
      </c>
      <c r="F101" s="26" t="s">
        <v>71</v>
      </c>
      <c r="G101" s="27">
        <v>30</v>
      </c>
      <c r="H101" s="28">
        <v>0</v>
      </c>
      <c r="I101" s="28">
        <f>ROUND(ROUND(H101,2)*ROUND(G101,3),2)</f>
        <v>0</v>
      </c>
      <c r="O101">
        <f>(I101*21)/100</f>
        <v>0</v>
      </c>
      <c r="P101" t="s">
        <v>30</v>
      </c>
    </row>
    <row r="102" spans="1:16" x14ac:dyDescent="0.2">
      <c r="A102" s="29" t="s">
        <v>60</v>
      </c>
      <c r="E102" s="30" t="s">
        <v>57</v>
      </c>
    </row>
    <row r="103" spans="1:16" x14ac:dyDescent="0.2">
      <c r="A103" s="31" t="s">
        <v>61</v>
      </c>
      <c r="E103" s="32" t="s">
        <v>151</v>
      </c>
    </row>
    <row r="104" spans="1:16" ht="76.5" x14ac:dyDescent="0.2">
      <c r="A104" t="s">
        <v>63</v>
      </c>
      <c r="E104" s="30" t="s">
        <v>156</v>
      </c>
    </row>
    <row r="105" spans="1:16" x14ac:dyDescent="0.2">
      <c r="A105" s="19" t="s">
        <v>55</v>
      </c>
      <c r="B105" s="24" t="s">
        <v>157</v>
      </c>
      <c r="C105" s="24" t="s">
        <v>158</v>
      </c>
      <c r="D105" s="19" t="s">
        <v>57</v>
      </c>
      <c r="E105" s="25" t="s">
        <v>159</v>
      </c>
      <c r="F105" s="26" t="s">
        <v>71</v>
      </c>
      <c r="G105" s="27">
        <v>30</v>
      </c>
      <c r="H105" s="28">
        <v>0</v>
      </c>
      <c r="I105" s="28">
        <f>ROUND(ROUND(H105,2)*ROUND(G105,3),2)</f>
        <v>0</v>
      </c>
      <c r="O105">
        <f>(I105*21)/100</f>
        <v>0</v>
      </c>
      <c r="P105" t="s">
        <v>30</v>
      </c>
    </row>
    <row r="106" spans="1:16" x14ac:dyDescent="0.2">
      <c r="A106" s="29" t="s">
        <v>60</v>
      </c>
      <c r="E106" s="30" t="s">
        <v>57</v>
      </c>
    </row>
    <row r="107" spans="1:16" x14ac:dyDescent="0.2">
      <c r="A107" s="31" t="s">
        <v>61</v>
      </c>
      <c r="E107" s="32" t="s">
        <v>151</v>
      </c>
    </row>
    <row r="108" spans="1:16" ht="51" x14ac:dyDescent="0.2">
      <c r="A108" t="s">
        <v>63</v>
      </c>
      <c r="E108" s="30" t="s">
        <v>160</v>
      </c>
    </row>
    <row r="109" spans="1:16" x14ac:dyDescent="0.2">
      <c r="A109" s="19" t="s">
        <v>55</v>
      </c>
      <c r="B109" s="24" t="s">
        <v>161</v>
      </c>
      <c r="C109" s="24" t="s">
        <v>162</v>
      </c>
      <c r="D109" s="19" t="s">
        <v>57</v>
      </c>
      <c r="E109" s="25" t="s">
        <v>163</v>
      </c>
      <c r="F109" s="26" t="s">
        <v>71</v>
      </c>
      <c r="G109" s="27">
        <v>186</v>
      </c>
      <c r="H109" s="28">
        <v>0</v>
      </c>
      <c r="I109" s="28">
        <f>ROUND(ROUND(H109,2)*ROUND(G109,3),2)</f>
        <v>0</v>
      </c>
      <c r="O109">
        <f>(I109*21)/100</f>
        <v>0</v>
      </c>
      <c r="P109" t="s">
        <v>30</v>
      </c>
    </row>
    <row r="110" spans="1:16" x14ac:dyDescent="0.2">
      <c r="A110" s="29" t="s">
        <v>60</v>
      </c>
      <c r="E110" s="30" t="s">
        <v>57</v>
      </c>
    </row>
    <row r="111" spans="1:16" x14ac:dyDescent="0.2">
      <c r="A111" s="31" t="s">
        <v>61</v>
      </c>
      <c r="E111" s="32" t="s">
        <v>151</v>
      </c>
    </row>
    <row r="112" spans="1:16" ht="51" x14ac:dyDescent="0.2">
      <c r="A112" t="s">
        <v>63</v>
      </c>
      <c r="E112" s="30" t="s">
        <v>164</v>
      </c>
    </row>
    <row r="113" spans="1:16" x14ac:dyDescent="0.2">
      <c r="A113" s="19" t="s">
        <v>55</v>
      </c>
      <c r="B113" s="24" t="s">
        <v>165</v>
      </c>
      <c r="C113" s="24" t="s">
        <v>166</v>
      </c>
      <c r="D113" s="19" t="s">
        <v>57</v>
      </c>
      <c r="E113" s="25" t="s">
        <v>167</v>
      </c>
      <c r="F113" s="26" t="s">
        <v>71</v>
      </c>
      <c r="G113" s="27">
        <v>4</v>
      </c>
      <c r="H113" s="28">
        <v>0</v>
      </c>
      <c r="I113" s="28">
        <f>ROUND(ROUND(H113,2)*ROUND(G113,3),2)</f>
        <v>0</v>
      </c>
      <c r="O113">
        <f>(I113*21)/100</f>
        <v>0</v>
      </c>
      <c r="P113" t="s">
        <v>30</v>
      </c>
    </row>
    <row r="114" spans="1:16" x14ac:dyDescent="0.2">
      <c r="A114" s="29" t="s">
        <v>60</v>
      </c>
      <c r="E114" s="30" t="s">
        <v>57</v>
      </c>
    </row>
    <row r="115" spans="1:16" x14ac:dyDescent="0.2">
      <c r="A115" s="31" t="s">
        <v>61</v>
      </c>
      <c r="E115" s="32" t="s">
        <v>151</v>
      </c>
    </row>
    <row r="116" spans="1:16" ht="51" x14ac:dyDescent="0.2">
      <c r="A116" t="s">
        <v>63</v>
      </c>
      <c r="E116" s="30" t="s">
        <v>164</v>
      </c>
    </row>
    <row r="117" spans="1:16" x14ac:dyDescent="0.2">
      <c r="A117" s="19" t="s">
        <v>55</v>
      </c>
      <c r="B117" s="24" t="s">
        <v>168</v>
      </c>
      <c r="C117" s="24" t="s">
        <v>169</v>
      </c>
      <c r="D117" s="19" t="s">
        <v>57</v>
      </c>
      <c r="E117" s="25" t="s">
        <v>170</v>
      </c>
      <c r="F117" s="26" t="s">
        <v>71</v>
      </c>
      <c r="G117" s="27">
        <v>12</v>
      </c>
      <c r="H117" s="28">
        <v>0</v>
      </c>
      <c r="I117" s="28">
        <f>ROUND(ROUND(H117,2)*ROUND(G117,3),2)</f>
        <v>0</v>
      </c>
      <c r="O117">
        <f>(I117*21)/100</f>
        <v>0</v>
      </c>
      <c r="P117" t="s">
        <v>30</v>
      </c>
    </row>
    <row r="118" spans="1:16" x14ac:dyDescent="0.2">
      <c r="A118" s="29" t="s">
        <v>60</v>
      </c>
      <c r="E118" s="30" t="s">
        <v>57</v>
      </c>
    </row>
    <row r="119" spans="1:16" x14ac:dyDescent="0.2">
      <c r="A119" s="31" t="s">
        <v>61</v>
      </c>
      <c r="E119" s="32" t="s">
        <v>151</v>
      </c>
    </row>
    <row r="120" spans="1:16" ht="51" x14ac:dyDescent="0.2">
      <c r="A120" t="s">
        <v>63</v>
      </c>
      <c r="E120" s="30" t="s">
        <v>164</v>
      </c>
    </row>
    <row r="121" spans="1:16" x14ac:dyDescent="0.2">
      <c r="A121" s="19" t="s">
        <v>55</v>
      </c>
      <c r="B121" s="24" t="s">
        <v>171</v>
      </c>
      <c r="C121" s="24" t="s">
        <v>172</v>
      </c>
      <c r="D121" s="19" t="s">
        <v>57</v>
      </c>
      <c r="E121" s="25" t="s">
        <v>173</v>
      </c>
      <c r="F121" s="26" t="s">
        <v>71</v>
      </c>
      <c r="G121" s="27">
        <v>186</v>
      </c>
      <c r="H121" s="28">
        <v>0</v>
      </c>
      <c r="I121" s="28">
        <f>ROUND(ROUND(H121,2)*ROUND(G121,3),2)</f>
        <v>0</v>
      </c>
      <c r="O121">
        <f>(I121*21)/100</f>
        <v>0</v>
      </c>
      <c r="P121" t="s">
        <v>30</v>
      </c>
    </row>
    <row r="122" spans="1:16" x14ac:dyDescent="0.2">
      <c r="A122" s="29" t="s">
        <v>60</v>
      </c>
      <c r="E122" s="30" t="s">
        <v>57</v>
      </c>
    </row>
    <row r="123" spans="1:16" x14ac:dyDescent="0.2">
      <c r="A123" s="31" t="s">
        <v>61</v>
      </c>
      <c r="E123" s="32" t="s">
        <v>151</v>
      </c>
    </row>
    <row r="124" spans="1:16" ht="63.75" x14ac:dyDescent="0.2">
      <c r="A124" t="s">
        <v>63</v>
      </c>
      <c r="E124" s="30" t="s">
        <v>174</v>
      </c>
    </row>
    <row r="125" spans="1:16" x14ac:dyDescent="0.2">
      <c r="A125" s="19" t="s">
        <v>55</v>
      </c>
      <c r="B125" s="24" t="s">
        <v>175</v>
      </c>
      <c r="C125" s="24" t="s">
        <v>176</v>
      </c>
      <c r="D125" s="19" t="s">
        <v>57</v>
      </c>
      <c r="E125" s="25" t="s">
        <v>177</v>
      </c>
      <c r="F125" s="26" t="s">
        <v>71</v>
      </c>
      <c r="G125" s="27">
        <v>12</v>
      </c>
      <c r="H125" s="28">
        <v>0</v>
      </c>
      <c r="I125" s="28">
        <f>ROUND(ROUND(H125,2)*ROUND(G125,3),2)</f>
        <v>0</v>
      </c>
      <c r="O125">
        <f>(I125*21)/100</f>
        <v>0</v>
      </c>
      <c r="P125" t="s">
        <v>30</v>
      </c>
    </row>
    <row r="126" spans="1:16" x14ac:dyDescent="0.2">
      <c r="A126" s="29" t="s">
        <v>60</v>
      </c>
      <c r="E126" s="30" t="s">
        <v>57</v>
      </c>
    </row>
    <row r="127" spans="1:16" x14ac:dyDescent="0.2">
      <c r="A127" s="31" t="s">
        <v>61</v>
      </c>
      <c r="E127" s="32" t="s">
        <v>151</v>
      </c>
    </row>
    <row r="128" spans="1:16" ht="51" x14ac:dyDescent="0.2">
      <c r="A128" t="s">
        <v>63</v>
      </c>
      <c r="E128" s="30" t="s">
        <v>164</v>
      </c>
    </row>
    <row r="129" spans="1:16" x14ac:dyDescent="0.2">
      <c r="A129" s="19" t="s">
        <v>55</v>
      </c>
      <c r="B129" s="24" t="s">
        <v>178</v>
      </c>
      <c r="C129" s="24" t="s">
        <v>179</v>
      </c>
      <c r="D129" s="19" t="s">
        <v>57</v>
      </c>
      <c r="E129" s="25" t="s">
        <v>180</v>
      </c>
      <c r="F129" s="26" t="s">
        <v>71</v>
      </c>
      <c r="G129" s="27">
        <v>12</v>
      </c>
      <c r="H129" s="28">
        <v>0</v>
      </c>
      <c r="I129" s="28">
        <f>ROUND(ROUND(H129,2)*ROUND(G129,3),2)</f>
        <v>0</v>
      </c>
      <c r="O129">
        <f>(I129*21)/100</f>
        <v>0</v>
      </c>
      <c r="P129" t="s">
        <v>30</v>
      </c>
    </row>
    <row r="130" spans="1:16" x14ac:dyDescent="0.2">
      <c r="A130" s="29" t="s">
        <v>60</v>
      </c>
      <c r="E130" s="30" t="s">
        <v>57</v>
      </c>
    </row>
    <row r="131" spans="1:16" x14ac:dyDescent="0.2">
      <c r="A131" s="31" t="s">
        <v>61</v>
      </c>
      <c r="E131" s="32" t="s">
        <v>151</v>
      </c>
    </row>
    <row r="132" spans="1:16" ht="51" x14ac:dyDescent="0.2">
      <c r="A132" t="s">
        <v>63</v>
      </c>
      <c r="E132" s="30" t="s">
        <v>164</v>
      </c>
    </row>
    <row r="133" spans="1:16" x14ac:dyDescent="0.2">
      <c r="A133" s="19" t="s">
        <v>55</v>
      </c>
      <c r="B133" s="24" t="s">
        <v>181</v>
      </c>
      <c r="C133" s="24" t="s">
        <v>182</v>
      </c>
      <c r="D133" s="19" t="s">
        <v>57</v>
      </c>
      <c r="E133" s="25" t="s">
        <v>183</v>
      </c>
      <c r="F133" s="26" t="s">
        <v>71</v>
      </c>
      <c r="G133" s="27">
        <v>2</v>
      </c>
      <c r="H133" s="28">
        <v>0</v>
      </c>
      <c r="I133" s="28">
        <f>ROUND(ROUND(H133,2)*ROUND(G133,3),2)</f>
        <v>0</v>
      </c>
      <c r="O133">
        <f>(I133*21)/100</f>
        <v>0</v>
      </c>
      <c r="P133" t="s">
        <v>30</v>
      </c>
    </row>
    <row r="134" spans="1:16" x14ac:dyDescent="0.2">
      <c r="A134" s="29" t="s">
        <v>60</v>
      </c>
      <c r="E134" s="30" t="s">
        <v>57</v>
      </c>
    </row>
    <row r="135" spans="1:16" x14ac:dyDescent="0.2">
      <c r="A135" s="31" t="s">
        <v>61</v>
      </c>
      <c r="E135" s="32" t="s">
        <v>151</v>
      </c>
    </row>
    <row r="136" spans="1:16" ht="51" x14ac:dyDescent="0.2">
      <c r="A136" t="s">
        <v>63</v>
      </c>
      <c r="E136" s="30" t="s">
        <v>164</v>
      </c>
    </row>
    <row r="137" spans="1:16" x14ac:dyDescent="0.2">
      <c r="A137" s="19" t="s">
        <v>55</v>
      </c>
      <c r="B137" s="24" t="s">
        <v>184</v>
      </c>
      <c r="C137" s="24" t="s">
        <v>185</v>
      </c>
      <c r="D137" s="19" t="s">
        <v>57</v>
      </c>
      <c r="E137" s="25" t="s">
        <v>186</v>
      </c>
      <c r="F137" s="26" t="s">
        <v>71</v>
      </c>
      <c r="G137" s="27">
        <v>4</v>
      </c>
      <c r="H137" s="28">
        <v>0</v>
      </c>
      <c r="I137" s="28">
        <f>ROUND(ROUND(H137,2)*ROUND(G137,3),2)</f>
        <v>0</v>
      </c>
      <c r="O137">
        <f>(I137*21)/100</f>
        <v>0</v>
      </c>
      <c r="P137" t="s">
        <v>30</v>
      </c>
    </row>
    <row r="138" spans="1:16" x14ac:dyDescent="0.2">
      <c r="A138" s="29" t="s">
        <v>60</v>
      </c>
      <c r="E138" s="30" t="s">
        <v>57</v>
      </c>
    </row>
    <row r="139" spans="1:16" x14ac:dyDescent="0.2">
      <c r="A139" s="31" t="s">
        <v>61</v>
      </c>
      <c r="E139" s="32" t="s">
        <v>151</v>
      </c>
    </row>
    <row r="140" spans="1:16" ht="51" x14ac:dyDescent="0.2">
      <c r="A140" t="s">
        <v>63</v>
      </c>
      <c r="E140" s="30" t="s">
        <v>164</v>
      </c>
    </row>
    <row r="141" spans="1:16" x14ac:dyDescent="0.2">
      <c r="A141" s="19" t="s">
        <v>55</v>
      </c>
      <c r="B141" s="24" t="s">
        <v>187</v>
      </c>
      <c r="C141" s="24" t="s">
        <v>188</v>
      </c>
      <c r="D141" s="19" t="s">
        <v>57</v>
      </c>
      <c r="E141" s="25" t="s">
        <v>189</v>
      </c>
      <c r="F141" s="26" t="s">
        <v>128</v>
      </c>
      <c r="G141" s="27">
        <v>128</v>
      </c>
      <c r="H141" s="28">
        <v>0</v>
      </c>
      <c r="I141" s="28">
        <f>ROUND(ROUND(H141,2)*ROUND(G141,3),2)</f>
        <v>0</v>
      </c>
      <c r="O141">
        <f>(I141*21)/100</f>
        <v>0</v>
      </c>
      <c r="P141" t="s">
        <v>30</v>
      </c>
    </row>
    <row r="142" spans="1:16" x14ac:dyDescent="0.2">
      <c r="A142" s="29" t="s">
        <v>60</v>
      </c>
      <c r="E142" s="30" t="s">
        <v>57</v>
      </c>
    </row>
    <row r="143" spans="1:16" x14ac:dyDescent="0.2">
      <c r="A143" s="31" t="s">
        <v>61</v>
      </c>
      <c r="E143" s="32" t="s">
        <v>151</v>
      </c>
    </row>
    <row r="144" spans="1:16" ht="38.25" x14ac:dyDescent="0.2">
      <c r="A144" t="s">
        <v>63</v>
      </c>
      <c r="E144" s="30" t="s">
        <v>190</v>
      </c>
    </row>
    <row r="145" spans="1:16" x14ac:dyDescent="0.2">
      <c r="A145" s="19" t="s">
        <v>55</v>
      </c>
      <c r="B145" s="24" t="s">
        <v>191</v>
      </c>
      <c r="C145" s="24" t="s">
        <v>192</v>
      </c>
      <c r="D145" s="19" t="s">
        <v>57</v>
      </c>
      <c r="E145" s="25" t="s">
        <v>193</v>
      </c>
      <c r="F145" s="26" t="s">
        <v>71</v>
      </c>
      <c r="G145" s="27">
        <v>6</v>
      </c>
      <c r="H145" s="28">
        <v>0</v>
      </c>
      <c r="I145" s="28">
        <f>ROUND(ROUND(H145,2)*ROUND(G145,3),2)</f>
        <v>0</v>
      </c>
      <c r="O145">
        <f>(I145*21)/100</f>
        <v>0</v>
      </c>
      <c r="P145" t="s">
        <v>30</v>
      </c>
    </row>
    <row r="146" spans="1:16" x14ac:dyDescent="0.2">
      <c r="A146" s="29" t="s">
        <v>60</v>
      </c>
      <c r="E146" s="30" t="s">
        <v>57</v>
      </c>
    </row>
    <row r="147" spans="1:16" x14ac:dyDescent="0.2">
      <c r="A147" s="31" t="s">
        <v>61</v>
      </c>
      <c r="E147" s="32" t="s">
        <v>151</v>
      </c>
    </row>
    <row r="148" spans="1:16" ht="63.75" x14ac:dyDescent="0.2">
      <c r="A148" t="s">
        <v>63</v>
      </c>
      <c r="E148" s="30" t="s">
        <v>194</v>
      </c>
    </row>
    <row r="149" spans="1:16" x14ac:dyDescent="0.2">
      <c r="A149" s="19" t="s">
        <v>55</v>
      </c>
      <c r="B149" s="24" t="s">
        <v>195</v>
      </c>
      <c r="C149" s="24" t="s">
        <v>196</v>
      </c>
      <c r="D149" s="19" t="s">
        <v>57</v>
      </c>
      <c r="E149" s="25" t="s">
        <v>197</v>
      </c>
      <c r="F149" s="26" t="s">
        <v>128</v>
      </c>
      <c r="G149" s="27">
        <v>981</v>
      </c>
      <c r="H149" s="28">
        <v>0</v>
      </c>
      <c r="I149" s="28">
        <f>ROUND(ROUND(H149,2)*ROUND(G149,3),2)</f>
        <v>0</v>
      </c>
      <c r="O149">
        <f>(I149*21)/100</f>
        <v>0</v>
      </c>
      <c r="P149" t="s">
        <v>30</v>
      </c>
    </row>
    <row r="150" spans="1:16" x14ac:dyDescent="0.2">
      <c r="A150" s="29" t="s">
        <v>60</v>
      </c>
      <c r="E150" s="30" t="s">
        <v>57</v>
      </c>
    </row>
    <row r="151" spans="1:16" x14ac:dyDescent="0.2">
      <c r="A151" s="31" t="s">
        <v>61</v>
      </c>
      <c r="E151" s="32" t="s">
        <v>151</v>
      </c>
    </row>
    <row r="152" spans="1:16" ht="51" x14ac:dyDescent="0.2">
      <c r="A152" t="s">
        <v>63</v>
      </c>
      <c r="E152" s="30" t="s">
        <v>198</v>
      </c>
    </row>
    <row r="153" spans="1:16" x14ac:dyDescent="0.2">
      <c r="A153" s="19" t="s">
        <v>55</v>
      </c>
      <c r="B153" s="24" t="s">
        <v>199</v>
      </c>
      <c r="C153" s="24" t="s">
        <v>200</v>
      </c>
      <c r="D153" s="19" t="s">
        <v>57</v>
      </c>
      <c r="E153" s="25" t="s">
        <v>201</v>
      </c>
      <c r="F153" s="26" t="s">
        <v>128</v>
      </c>
      <c r="G153" s="27">
        <v>479</v>
      </c>
      <c r="H153" s="28">
        <v>0</v>
      </c>
      <c r="I153" s="28">
        <f>ROUND(ROUND(H153,2)*ROUND(G153,3),2)</f>
        <v>0</v>
      </c>
      <c r="O153">
        <f>(I153*21)/100</f>
        <v>0</v>
      </c>
      <c r="P153" t="s">
        <v>30</v>
      </c>
    </row>
    <row r="154" spans="1:16" x14ac:dyDescent="0.2">
      <c r="A154" s="29" t="s">
        <v>60</v>
      </c>
      <c r="E154" s="30" t="s">
        <v>57</v>
      </c>
    </row>
    <row r="155" spans="1:16" x14ac:dyDescent="0.2">
      <c r="A155" s="31" t="s">
        <v>61</v>
      </c>
      <c r="E155" s="32" t="s">
        <v>151</v>
      </c>
    </row>
    <row r="156" spans="1:16" ht="51" x14ac:dyDescent="0.2">
      <c r="A156" t="s">
        <v>63</v>
      </c>
      <c r="E156" s="30" t="s">
        <v>198</v>
      </c>
    </row>
    <row r="157" spans="1:16" x14ac:dyDescent="0.2">
      <c r="A157" s="19" t="s">
        <v>55</v>
      </c>
      <c r="B157" s="24" t="s">
        <v>202</v>
      </c>
      <c r="C157" s="24" t="s">
        <v>203</v>
      </c>
      <c r="D157" s="19" t="s">
        <v>57</v>
      </c>
      <c r="E157" s="25" t="s">
        <v>204</v>
      </c>
      <c r="F157" s="26" t="s">
        <v>128</v>
      </c>
      <c r="G157" s="27">
        <v>981</v>
      </c>
      <c r="H157" s="28">
        <v>0</v>
      </c>
      <c r="I157" s="28">
        <f>ROUND(ROUND(H157,2)*ROUND(G157,3),2)</f>
        <v>0</v>
      </c>
      <c r="O157">
        <f>(I157*21)/100</f>
        <v>0</v>
      </c>
      <c r="P157" t="s">
        <v>30</v>
      </c>
    </row>
    <row r="158" spans="1:16" x14ac:dyDescent="0.2">
      <c r="A158" s="29" t="s">
        <v>60</v>
      </c>
      <c r="E158" s="30" t="s">
        <v>57</v>
      </c>
    </row>
    <row r="159" spans="1:16" x14ac:dyDescent="0.2">
      <c r="A159" s="31" t="s">
        <v>61</v>
      </c>
      <c r="E159" s="32" t="s">
        <v>151</v>
      </c>
    </row>
    <row r="160" spans="1:16" ht="51" x14ac:dyDescent="0.2">
      <c r="A160" t="s">
        <v>63</v>
      </c>
      <c r="E160" s="30" t="s">
        <v>198</v>
      </c>
    </row>
    <row r="161" spans="1:16" x14ac:dyDescent="0.2">
      <c r="A161" s="19" t="s">
        <v>55</v>
      </c>
      <c r="B161" s="24" t="s">
        <v>205</v>
      </c>
      <c r="C161" s="24" t="s">
        <v>206</v>
      </c>
      <c r="D161" s="19" t="s">
        <v>57</v>
      </c>
      <c r="E161" s="25" t="s">
        <v>207</v>
      </c>
      <c r="F161" s="26" t="s">
        <v>128</v>
      </c>
      <c r="G161" s="27">
        <v>981</v>
      </c>
      <c r="H161" s="28">
        <v>0</v>
      </c>
      <c r="I161" s="28">
        <f>ROUND(ROUND(H161,2)*ROUND(G161,3),2)</f>
        <v>0</v>
      </c>
      <c r="O161">
        <f>(I161*21)/100</f>
        <v>0</v>
      </c>
      <c r="P161" t="s">
        <v>30</v>
      </c>
    </row>
    <row r="162" spans="1:16" x14ac:dyDescent="0.2">
      <c r="A162" s="29" t="s">
        <v>60</v>
      </c>
      <c r="E162" s="30" t="s">
        <v>57</v>
      </c>
    </row>
    <row r="163" spans="1:16" x14ac:dyDescent="0.2">
      <c r="A163" s="31" t="s">
        <v>61</v>
      </c>
      <c r="E163" s="32" t="s">
        <v>151</v>
      </c>
    </row>
    <row r="164" spans="1:16" ht="38.25" x14ac:dyDescent="0.2">
      <c r="A164" t="s">
        <v>63</v>
      </c>
      <c r="E164" s="30" t="s">
        <v>208</v>
      </c>
    </row>
    <row r="165" spans="1:16" x14ac:dyDescent="0.2">
      <c r="A165" s="19" t="s">
        <v>55</v>
      </c>
      <c r="B165" s="24" t="s">
        <v>209</v>
      </c>
      <c r="C165" s="24" t="s">
        <v>210</v>
      </c>
      <c r="D165" s="19" t="s">
        <v>57</v>
      </c>
      <c r="E165" s="25" t="s">
        <v>211</v>
      </c>
      <c r="F165" s="26" t="s">
        <v>71</v>
      </c>
      <c r="G165" s="27">
        <v>8</v>
      </c>
      <c r="H165" s="28">
        <v>0</v>
      </c>
      <c r="I165" s="28">
        <f>ROUND(ROUND(H165,2)*ROUND(G165,3),2)</f>
        <v>0</v>
      </c>
      <c r="O165">
        <f>(I165*21)/100</f>
        <v>0</v>
      </c>
      <c r="P165" t="s">
        <v>30</v>
      </c>
    </row>
    <row r="166" spans="1:16" x14ac:dyDescent="0.2">
      <c r="A166" s="29" t="s">
        <v>60</v>
      </c>
      <c r="E166" s="30" t="s">
        <v>57</v>
      </c>
    </row>
    <row r="167" spans="1:16" x14ac:dyDescent="0.2">
      <c r="A167" s="31" t="s">
        <v>61</v>
      </c>
      <c r="E167" s="32" t="s">
        <v>151</v>
      </c>
    </row>
    <row r="168" spans="1:16" ht="38.25" x14ac:dyDescent="0.2">
      <c r="A168" t="s">
        <v>63</v>
      </c>
      <c r="E168" s="30" t="s">
        <v>212</v>
      </c>
    </row>
    <row r="169" spans="1:16" x14ac:dyDescent="0.2">
      <c r="A169" s="19" t="s">
        <v>55</v>
      </c>
      <c r="B169" s="24" t="s">
        <v>213</v>
      </c>
      <c r="C169" s="24" t="s">
        <v>214</v>
      </c>
      <c r="D169" s="19" t="s">
        <v>57</v>
      </c>
      <c r="E169" s="25" t="s">
        <v>215</v>
      </c>
      <c r="F169" s="26" t="s">
        <v>71</v>
      </c>
      <c r="G169" s="27">
        <v>8</v>
      </c>
      <c r="H169" s="28">
        <v>0</v>
      </c>
      <c r="I169" s="28">
        <f>ROUND(ROUND(H169,2)*ROUND(G169,3),2)</f>
        <v>0</v>
      </c>
      <c r="O169">
        <f>(I169*21)/100</f>
        <v>0</v>
      </c>
      <c r="P169" t="s">
        <v>30</v>
      </c>
    </row>
    <row r="170" spans="1:16" x14ac:dyDescent="0.2">
      <c r="A170" s="29" t="s">
        <v>60</v>
      </c>
      <c r="E170" s="30" t="s">
        <v>57</v>
      </c>
    </row>
    <row r="171" spans="1:16" x14ac:dyDescent="0.2">
      <c r="A171" s="31" t="s">
        <v>61</v>
      </c>
      <c r="E171" s="32" t="s">
        <v>151</v>
      </c>
    </row>
    <row r="172" spans="1:16" ht="38.25" x14ac:dyDescent="0.2">
      <c r="A172" t="s">
        <v>63</v>
      </c>
      <c r="E172" s="30" t="s">
        <v>212</v>
      </c>
    </row>
    <row r="173" spans="1:16" x14ac:dyDescent="0.2">
      <c r="A173" s="19" t="s">
        <v>55</v>
      </c>
      <c r="B173" s="24" t="s">
        <v>216</v>
      </c>
      <c r="C173" s="24" t="s">
        <v>217</v>
      </c>
      <c r="D173" s="19" t="s">
        <v>57</v>
      </c>
      <c r="E173" s="25" t="s">
        <v>218</v>
      </c>
      <c r="F173" s="26" t="s">
        <v>71</v>
      </c>
      <c r="G173" s="27">
        <v>8</v>
      </c>
      <c r="H173" s="28">
        <v>0</v>
      </c>
      <c r="I173" s="28">
        <f>ROUND(ROUND(H173,2)*ROUND(G173,3),2)</f>
        <v>0</v>
      </c>
      <c r="O173">
        <f>(I173*21)/100</f>
        <v>0</v>
      </c>
      <c r="P173" t="s">
        <v>30</v>
      </c>
    </row>
    <row r="174" spans="1:16" x14ac:dyDescent="0.2">
      <c r="A174" s="29" t="s">
        <v>60</v>
      </c>
      <c r="E174" s="30" t="s">
        <v>57</v>
      </c>
    </row>
    <row r="175" spans="1:16" x14ac:dyDescent="0.2">
      <c r="A175" s="31" t="s">
        <v>61</v>
      </c>
      <c r="E175" s="32" t="s">
        <v>151</v>
      </c>
    </row>
    <row r="176" spans="1:16" ht="38.25" x14ac:dyDescent="0.2">
      <c r="A176" t="s">
        <v>63</v>
      </c>
      <c r="E176" s="30" t="s">
        <v>212</v>
      </c>
    </row>
    <row r="177" spans="1:16" x14ac:dyDescent="0.2">
      <c r="A177" s="19" t="s">
        <v>55</v>
      </c>
      <c r="B177" s="24" t="s">
        <v>219</v>
      </c>
      <c r="C177" s="24" t="s">
        <v>220</v>
      </c>
      <c r="D177" s="19" t="s">
        <v>57</v>
      </c>
      <c r="E177" s="25" t="s">
        <v>221</v>
      </c>
      <c r="F177" s="26" t="s">
        <v>71</v>
      </c>
      <c r="G177" s="27">
        <v>2</v>
      </c>
      <c r="H177" s="28">
        <v>0</v>
      </c>
      <c r="I177" s="28">
        <f>ROUND(ROUND(H177,2)*ROUND(G177,3),2)</f>
        <v>0</v>
      </c>
      <c r="O177">
        <f>(I177*21)/100</f>
        <v>0</v>
      </c>
      <c r="P177" t="s">
        <v>30</v>
      </c>
    </row>
    <row r="178" spans="1:16" x14ac:dyDescent="0.2">
      <c r="A178" s="29" t="s">
        <v>60</v>
      </c>
      <c r="E178" s="30" t="s">
        <v>57</v>
      </c>
    </row>
    <row r="179" spans="1:16" x14ac:dyDescent="0.2">
      <c r="A179" s="31" t="s">
        <v>61</v>
      </c>
      <c r="E179" s="32" t="s">
        <v>151</v>
      </c>
    </row>
    <row r="180" spans="1:16" ht="63.75" x14ac:dyDescent="0.2">
      <c r="A180" t="s">
        <v>63</v>
      </c>
      <c r="E180" s="30" t="s">
        <v>194</v>
      </c>
    </row>
    <row r="181" spans="1:16" x14ac:dyDescent="0.2">
      <c r="A181" s="19" t="s">
        <v>55</v>
      </c>
      <c r="B181" s="24" t="s">
        <v>222</v>
      </c>
      <c r="C181" s="24" t="s">
        <v>223</v>
      </c>
      <c r="D181" s="19" t="s">
        <v>57</v>
      </c>
      <c r="E181" s="25" t="s">
        <v>224</v>
      </c>
      <c r="F181" s="26" t="s">
        <v>71</v>
      </c>
      <c r="G181" s="27">
        <v>4</v>
      </c>
      <c r="H181" s="28">
        <v>0</v>
      </c>
      <c r="I181" s="28">
        <f>ROUND(ROUND(H181,2)*ROUND(G181,3),2)</f>
        <v>0</v>
      </c>
      <c r="O181">
        <f>(I181*21)/100</f>
        <v>0</v>
      </c>
      <c r="P181" t="s">
        <v>30</v>
      </c>
    </row>
    <row r="182" spans="1:16" x14ac:dyDescent="0.2">
      <c r="A182" s="29" t="s">
        <v>60</v>
      </c>
      <c r="E182" s="30" t="s">
        <v>57</v>
      </c>
    </row>
    <row r="183" spans="1:16" x14ac:dyDescent="0.2">
      <c r="A183" s="31" t="s">
        <v>61</v>
      </c>
      <c r="E183" s="32" t="s">
        <v>151</v>
      </c>
    </row>
    <row r="184" spans="1:16" ht="63.75" x14ac:dyDescent="0.2">
      <c r="A184" t="s">
        <v>63</v>
      </c>
      <c r="E184" s="30" t="s">
        <v>194</v>
      </c>
    </row>
    <row r="185" spans="1:16" x14ac:dyDescent="0.2">
      <c r="A185" s="19" t="s">
        <v>55</v>
      </c>
      <c r="B185" s="24" t="s">
        <v>225</v>
      </c>
      <c r="C185" s="24" t="s">
        <v>226</v>
      </c>
      <c r="D185" s="19" t="s">
        <v>57</v>
      </c>
      <c r="E185" s="25" t="s">
        <v>227</v>
      </c>
      <c r="F185" s="26" t="s">
        <v>71</v>
      </c>
      <c r="G185" s="27">
        <v>2</v>
      </c>
      <c r="H185" s="28">
        <v>0</v>
      </c>
      <c r="I185" s="28">
        <f>ROUND(ROUND(H185,2)*ROUND(G185,3),2)</f>
        <v>0</v>
      </c>
      <c r="O185">
        <f>(I185*21)/100</f>
        <v>0</v>
      </c>
      <c r="P185" t="s">
        <v>30</v>
      </c>
    </row>
    <row r="186" spans="1:16" x14ac:dyDescent="0.2">
      <c r="A186" s="29" t="s">
        <v>60</v>
      </c>
      <c r="E186" s="30" t="s">
        <v>57</v>
      </c>
    </row>
    <row r="187" spans="1:16" x14ac:dyDescent="0.2">
      <c r="A187" s="31" t="s">
        <v>61</v>
      </c>
      <c r="E187" s="32" t="s">
        <v>151</v>
      </c>
    </row>
    <row r="188" spans="1:16" ht="63.75" x14ac:dyDescent="0.2">
      <c r="A188" t="s">
        <v>63</v>
      </c>
      <c r="E188" s="30" t="s">
        <v>194</v>
      </c>
    </row>
    <row r="189" spans="1:16" x14ac:dyDescent="0.2">
      <c r="A189" s="19" t="s">
        <v>55</v>
      </c>
      <c r="B189" s="24" t="s">
        <v>228</v>
      </c>
      <c r="C189" s="24" t="s">
        <v>229</v>
      </c>
      <c r="D189" s="19" t="s">
        <v>57</v>
      </c>
      <c r="E189" s="25" t="s">
        <v>230</v>
      </c>
      <c r="F189" s="26" t="s">
        <v>71</v>
      </c>
      <c r="G189" s="27">
        <v>24</v>
      </c>
      <c r="H189" s="28">
        <v>0</v>
      </c>
      <c r="I189" s="28">
        <f>ROUND(ROUND(H189,2)*ROUND(G189,3),2)</f>
        <v>0</v>
      </c>
      <c r="O189">
        <f>(I189*21)/100</f>
        <v>0</v>
      </c>
      <c r="P189" t="s">
        <v>30</v>
      </c>
    </row>
    <row r="190" spans="1:16" x14ac:dyDescent="0.2">
      <c r="A190" s="29" t="s">
        <v>60</v>
      </c>
      <c r="E190" s="30" t="s">
        <v>57</v>
      </c>
    </row>
    <row r="191" spans="1:16" x14ac:dyDescent="0.2">
      <c r="A191" s="31" t="s">
        <v>61</v>
      </c>
      <c r="E191" s="32" t="s">
        <v>151</v>
      </c>
    </row>
    <row r="192" spans="1:16" ht="63.75" x14ac:dyDescent="0.2">
      <c r="A192" t="s">
        <v>63</v>
      </c>
      <c r="E192" s="30" t="s">
        <v>194</v>
      </c>
    </row>
    <row r="193" spans="1:16" ht="25.5" x14ac:dyDescent="0.2">
      <c r="A193" s="19" t="s">
        <v>55</v>
      </c>
      <c r="B193" s="24" t="s">
        <v>231</v>
      </c>
      <c r="C193" s="24" t="s">
        <v>232</v>
      </c>
      <c r="D193" s="19" t="s">
        <v>57</v>
      </c>
      <c r="E193" s="25" t="s">
        <v>233</v>
      </c>
      <c r="F193" s="26" t="s">
        <v>71</v>
      </c>
      <c r="G193" s="27">
        <v>2</v>
      </c>
      <c r="H193" s="28">
        <v>0</v>
      </c>
      <c r="I193" s="28">
        <f>ROUND(ROUND(H193,2)*ROUND(G193,3),2)</f>
        <v>0</v>
      </c>
      <c r="O193">
        <f>(I193*21)/100</f>
        <v>0</v>
      </c>
      <c r="P193" t="s">
        <v>30</v>
      </c>
    </row>
    <row r="194" spans="1:16" x14ac:dyDescent="0.2">
      <c r="A194" s="29" t="s">
        <v>60</v>
      </c>
      <c r="E194" s="30" t="s">
        <v>57</v>
      </c>
    </row>
    <row r="195" spans="1:16" x14ac:dyDescent="0.2">
      <c r="A195" s="31" t="s">
        <v>61</v>
      </c>
      <c r="E195" s="32" t="s">
        <v>151</v>
      </c>
    </row>
    <row r="196" spans="1:16" ht="63.75" x14ac:dyDescent="0.2">
      <c r="A196" t="s">
        <v>63</v>
      </c>
      <c r="E196" s="30" t="s">
        <v>194</v>
      </c>
    </row>
    <row r="197" spans="1:16" x14ac:dyDescent="0.2">
      <c r="A197" s="19" t="s">
        <v>55</v>
      </c>
      <c r="B197" s="24" t="s">
        <v>234</v>
      </c>
      <c r="C197" s="24" t="s">
        <v>235</v>
      </c>
      <c r="D197" s="19" t="s">
        <v>57</v>
      </c>
      <c r="E197" s="25" t="s">
        <v>236</v>
      </c>
      <c r="F197" s="26" t="s">
        <v>71</v>
      </c>
      <c r="G197" s="27">
        <v>24</v>
      </c>
      <c r="H197" s="28">
        <v>0</v>
      </c>
      <c r="I197" s="28">
        <f>ROUND(ROUND(H197,2)*ROUND(G197,3),2)</f>
        <v>0</v>
      </c>
      <c r="O197">
        <f>(I197*21)/100</f>
        <v>0</v>
      </c>
      <c r="P197" t="s">
        <v>30</v>
      </c>
    </row>
    <row r="198" spans="1:16" x14ac:dyDescent="0.2">
      <c r="A198" s="29" t="s">
        <v>60</v>
      </c>
      <c r="E198" s="30" t="s">
        <v>57</v>
      </c>
    </row>
    <row r="199" spans="1:16" x14ac:dyDescent="0.2">
      <c r="A199" s="31" t="s">
        <v>61</v>
      </c>
      <c r="E199" s="32" t="s">
        <v>151</v>
      </c>
    </row>
    <row r="200" spans="1:16" ht="63.75" x14ac:dyDescent="0.2">
      <c r="A200" t="s">
        <v>63</v>
      </c>
      <c r="E200" s="30" t="s">
        <v>194</v>
      </c>
    </row>
    <row r="201" spans="1:16" x14ac:dyDescent="0.2">
      <c r="A201" s="19" t="s">
        <v>55</v>
      </c>
      <c r="B201" s="24" t="s">
        <v>237</v>
      </c>
      <c r="C201" s="24" t="s">
        <v>238</v>
      </c>
      <c r="D201" s="19" t="s">
        <v>57</v>
      </c>
      <c r="E201" s="25" t="s">
        <v>239</v>
      </c>
      <c r="F201" s="26" t="s">
        <v>71</v>
      </c>
      <c r="G201" s="27">
        <v>2</v>
      </c>
      <c r="H201" s="28">
        <v>0</v>
      </c>
      <c r="I201" s="28">
        <f>ROUND(ROUND(H201,2)*ROUND(G201,3),2)</f>
        <v>0</v>
      </c>
      <c r="O201">
        <f>(I201*21)/100</f>
        <v>0</v>
      </c>
      <c r="P201" t="s">
        <v>30</v>
      </c>
    </row>
    <row r="202" spans="1:16" x14ac:dyDescent="0.2">
      <c r="A202" s="29" t="s">
        <v>60</v>
      </c>
      <c r="E202" s="30" t="s">
        <v>57</v>
      </c>
    </row>
    <row r="203" spans="1:16" x14ac:dyDescent="0.2">
      <c r="A203" s="31" t="s">
        <v>61</v>
      </c>
      <c r="E203" s="32" t="s">
        <v>151</v>
      </c>
    </row>
    <row r="204" spans="1:16" ht="63.75" x14ac:dyDescent="0.2">
      <c r="A204" t="s">
        <v>63</v>
      </c>
      <c r="E204" s="30" t="s">
        <v>194</v>
      </c>
    </row>
    <row r="205" spans="1:16" x14ac:dyDescent="0.2">
      <c r="A205" s="19" t="s">
        <v>55</v>
      </c>
      <c r="B205" s="24" t="s">
        <v>240</v>
      </c>
      <c r="C205" s="24" t="s">
        <v>241</v>
      </c>
      <c r="D205" s="19" t="s">
        <v>57</v>
      </c>
      <c r="E205" s="25" t="s">
        <v>242</v>
      </c>
      <c r="F205" s="26" t="s">
        <v>71</v>
      </c>
      <c r="G205" s="27">
        <v>8</v>
      </c>
      <c r="H205" s="28">
        <v>0</v>
      </c>
      <c r="I205" s="28">
        <f>ROUND(ROUND(H205,2)*ROUND(G205,3),2)</f>
        <v>0</v>
      </c>
      <c r="O205">
        <f>(I205*21)/100</f>
        <v>0</v>
      </c>
      <c r="P205" t="s">
        <v>30</v>
      </c>
    </row>
    <row r="206" spans="1:16" x14ac:dyDescent="0.2">
      <c r="A206" s="29" t="s">
        <v>60</v>
      </c>
      <c r="E206" s="30" t="s">
        <v>57</v>
      </c>
    </row>
    <row r="207" spans="1:16" x14ac:dyDescent="0.2">
      <c r="A207" s="31" t="s">
        <v>61</v>
      </c>
      <c r="E207" s="32" t="s">
        <v>151</v>
      </c>
    </row>
    <row r="208" spans="1:16" ht="63.75" x14ac:dyDescent="0.2">
      <c r="A208" t="s">
        <v>63</v>
      </c>
      <c r="E208" s="30" t="s">
        <v>194</v>
      </c>
    </row>
    <row r="209" spans="1:16" x14ac:dyDescent="0.2">
      <c r="A209" s="19" t="s">
        <v>55</v>
      </c>
      <c r="B209" s="24" t="s">
        <v>243</v>
      </c>
      <c r="C209" s="24" t="s">
        <v>244</v>
      </c>
      <c r="D209" s="19" t="s">
        <v>57</v>
      </c>
      <c r="E209" s="25" t="s">
        <v>245</v>
      </c>
      <c r="F209" s="26" t="s">
        <v>71</v>
      </c>
      <c r="G209" s="27">
        <v>44</v>
      </c>
      <c r="H209" s="28">
        <v>0</v>
      </c>
      <c r="I209" s="28">
        <f>ROUND(ROUND(H209,2)*ROUND(G209,3),2)</f>
        <v>0</v>
      </c>
      <c r="O209">
        <f>(I209*21)/100</f>
        <v>0</v>
      </c>
      <c r="P209" t="s">
        <v>30</v>
      </c>
    </row>
    <row r="210" spans="1:16" x14ac:dyDescent="0.2">
      <c r="A210" s="29" t="s">
        <v>60</v>
      </c>
      <c r="E210" s="30" t="s">
        <v>57</v>
      </c>
    </row>
    <row r="211" spans="1:16" x14ac:dyDescent="0.2">
      <c r="A211" s="31" t="s">
        <v>61</v>
      </c>
      <c r="E211" s="32" t="s">
        <v>151</v>
      </c>
    </row>
    <row r="212" spans="1:16" ht="63.75" x14ac:dyDescent="0.2">
      <c r="A212" t="s">
        <v>63</v>
      </c>
      <c r="E212" s="30" t="s">
        <v>194</v>
      </c>
    </row>
    <row r="213" spans="1:16" x14ac:dyDescent="0.2">
      <c r="A213" s="19" t="s">
        <v>55</v>
      </c>
      <c r="B213" s="24" t="s">
        <v>246</v>
      </c>
      <c r="C213" s="24" t="s">
        <v>247</v>
      </c>
      <c r="D213" s="19" t="s">
        <v>57</v>
      </c>
      <c r="E213" s="25" t="s">
        <v>248</v>
      </c>
      <c r="F213" s="26" t="s">
        <v>71</v>
      </c>
      <c r="G213" s="27">
        <v>8</v>
      </c>
      <c r="H213" s="28">
        <v>0</v>
      </c>
      <c r="I213" s="28">
        <f>ROUND(ROUND(H213,2)*ROUND(G213,3),2)</f>
        <v>0</v>
      </c>
      <c r="O213">
        <f>(I213*21)/100</f>
        <v>0</v>
      </c>
      <c r="P213" t="s">
        <v>30</v>
      </c>
    </row>
    <row r="214" spans="1:16" x14ac:dyDescent="0.2">
      <c r="A214" s="29" t="s">
        <v>60</v>
      </c>
      <c r="E214" s="30" t="s">
        <v>57</v>
      </c>
    </row>
    <row r="215" spans="1:16" x14ac:dyDescent="0.2">
      <c r="A215" s="31" t="s">
        <v>61</v>
      </c>
      <c r="E215" s="32" t="s">
        <v>151</v>
      </c>
    </row>
    <row r="216" spans="1:16" ht="63.75" x14ac:dyDescent="0.2">
      <c r="A216" t="s">
        <v>63</v>
      </c>
      <c r="E216" s="30" t="s">
        <v>194</v>
      </c>
    </row>
    <row r="217" spans="1:16" x14ac:dyDescent="0.2">
      <c r="A217" s="19" t="s">
        <v>55</v>
      </c>
      <c r="B217" s="24" t="s">
        <v>249</v>
      </c>
      <c r="C217" s="24" t="s">
        <v>250</v>
      </c>
      <c r="D217" s="19" t="s">
        <v>57</v>
      </c>
      <c r="E217" s="25" t="s">
        <v>251</v>
      </c>
      <c r="F217" s="26" t="s">
        <v>71</v>
      </c>
      <c r="G217" s="27">
        <v>5</v>
      </c>
      <c r="H217" s="28">
        <v>0</v>
      </c>
      <c r="I217" s="28">
        <f>ROUND(ROUND(H217,2)*ROUND(G217,3),2)</f>
        <v>0</v>
      </c>
      <c r="O217">
        <f>(I217*21)/100</f>
        <v>0</v>
      </c>
      <c r="P217" t="s">
        <v>30</v>
      </c>
    </row>
    <row r="218" spans="1:16" x14ac:dyDescent="0.2">
      <c r="A218" s="29" t="s">
        <v>60</v>
      </c>
      <c r="E218" s="30" t="s">
        <v>57</v>
      </c>
    </row>
    <row r="219" spans="1:16" x14ac:dyDescent="0.2">
      <c r="A219" s="31" t="s">
        <v>61</v>
      </c>
      <c r="E219" s="32" t="s">
        <v>151</v>
      </c>
    </row>
    <row r="220" spans="1:16" ht="63.75" x14ac:dyDescent="0.2">
      <c r="A220" t="s">
        <v>63</v>
      </c>
      <c r="E220" s="30" t="s">
        <v>194</v>
      </c>
    </row>
    <row r="221" spans="1:16" x14ac:dyDescent="0.2">
      <c r="A221" s="19" t="s">
        <v>55</v>
      </c>
      <c r="B221" s="24" t="s">
        <v>252</v>
      </c>
      <c r="C221" s="24" t="s">
        <v>253</v>
      </c>
      <c r="D221" s="19" t="s">
        <v>57</v>
      </c>
      <c r="E221" s="25" t="s">
        <v>254</v>
      </c>
      <c r="F221" s="26" t="s">
        <v>71</v>
      </c>
      <c r="G221" s="27">
        <v>26</v>
      </c>
      <c r="H221" s="28">
        <v>0</v>
      </c>
      <c r="I221" s="28">
        <f>ROUND(ROUND(H221,2)*ROUND(G221,3),2)</f>
        <v>0</v>
      </c>
      <c r="O221">
        <f>(I221*21)/100</f>
        <v>0</v>
      </c>
      <c r="P221" t="s">
        <v>30</v>
      </c>
    </row>
    <row r="222" spans="1:16" x14ac:dyDescent="0.2">
      <c r="A222" s="29" t="s">
        <v>60</v>
      </c>
      <c r="E222" s="30" t="s">
        <v>57</v>
      </c>
    </row>
    <row r="223" spans="1:16" x14ac:dyDescent="0.2">
      <c r="A223" s="31" t="s">
        <v>61</v>
      </c>
      <c r="E223" s="32" t="s">
        <v>151</v>
      </c>
    </row>
    <row r="224" spans="1:16" ht="63.75" x14ac:dyDescent="0.2">
      <c r="A224" t="s">
        <v>63</v>
      </c>
      <c r="E224" s="30" t="s">
        <v>194</v>
      </c>
    </row>
    <row r="225" spans="1:18" ht="25.5" x14ac:dyDescent="0.2">
      <c r="A225" s="19" t="s">
        <v>55</v>
      </c>
      <c r="B225" s="24" t="s">
        <v>255</v>
      </c>
      <c r="C225" s="24" t="s">
        <v>256</v>
      </c>
      <c r="D225" s="19" t="s">
        <v>57</v>
      </c>
      <c r="E225" s="25" t="s">
        <v>257</v>
      </c>
      <c r="F225" s="26" t="s">
        <v>71</v>
      </c>
      <c r="G225" s="27">
        <v>12</v>
      </c>
      <c r="H225" s="28">
        <v>0</v>
      </c>
      <c r="I225" s="28">
        <f>ROUND(ROUND(H225,2)*ROUND(G225,3),2)</f>
        <v>0</v>
      </c>
      <c r="O225">
        <f>(I225*21)/100</f>
        <v>0</v>
      </c>
      <c r="P225" t="s">
        <v>30</v>
      </c>
    </row>
    <row r="226" spans="1:18" x14ac:dyDescent="0.2">
      <c r="A226" s="29" t="s">
        <v>60</v>
      </c>
      <c r="E226" s="30" t="s">
        <v>57</v>
      </c>
    </row>
    <row r="227" spans="1:18" x14ac:dyDescent="0.2">
      <c r="A227" s="31" t="s">
        <v>61</v>
      </c>
      <c r="E227" s="32" t="s">
        <v>151</v>
      </c>
    </row>
    <row r="228" spans="1:18" ht="38.25" x14ac:dyDescent="0.2">
      <c r="A228" t="s">
        <v>63</v>
      </c>
      <c r="E228" s="30" t="s">
        <v>258</v>
      </c>
    </row>
    <row r="229" spans="1:18" ht="25.5" x14ac:dyDescent="0.2">
      <c r="A229" s="19" t="s">
        <v>55</v>
      </c>
      <c r="B229" s="24" t="s">
        <v>259</v>
      </c>
      <c r="C229" s="24" t="s">
        <v>260</v>
      </c>
      <c r="D229" s="19" t="s">
        <v>57</v>
      </c>
      <c r="E229" s="25" t="s">
        <v>261</v>
      </c>
      <c r="F229" s="26" t="s">
        <v>59</v>
      </c>
      <c r="G229" s="27">
        <v>195</v>
      </c>
      <c r="H229" s="28">
        <v>0</v>
      </c>
      <c r="I229" s="28">
        <f>ROUND(ROUND(H229,2)*ROUND(G229,3),2)</f>
        <v>0</v>
      </c>
      <c r="O229">
        <f>(I229*21)/100</f>
        <v>0</v>
      </c>
      <c r="P229" t="s">
        <v>30</v>
      </c>
    </row>
    <row r="230" spans="1:18" x14ac:dyDescent="0.2">
      <c r="A230" s="29" t="s">
        <v>60</v>
      </c>
      <c r="E230" s="30" t="s">
        <v>57</v>
      </c>
    </row>
    <row r="231" spans="1:18" x14ac:dyDescent="0.2">
      <c r="A231" s="31" t="s">
        <v>61</v>
      </c>
      <c r="E231" s="32" t="s">
        <v>151</v>
      </c>
    </row>
    <row r="232" spans="1:18" ht="51" x14ac:dyDescent="0.2">
      <c r="A232" t="s">
        <v>63</v>
      </c>
      <c r="E232" s="30" t="s">
        <v>262</v>
      </c>
    </row>
    <row r="233" spans="1:18" ht="12.75" customHeight="1" x14ac:dyDescent="0.2">
      <c r="A233" s="2" t="s">
        <v>52</v>
      </c>
      <c r="B233" s="2"/>
      <c r="C233" s="33" t="s">
        <v>263</v>
      </c>
      <c r="D233" s="2"/>
      <c r="E233" s="22" t="s">
        <v>264</v>
      </c>
      <c r="F233" s="2"/>
      <c r="G233" s="2"/>
      <c r="H233" s="2"/>
      <c r="I233" s="34">
        <f>0+Q233</f>
        <v>0</v>
      </c>
      <c r="O233">
        <f>0+R233</f>
        <v>0</v>
      </c>
      <c r="Q233">
        <f>0+I234+I238+I242+I246+I250</f>
        <v>0</v>
      </c>
      <c r="R233">
        <f>0+O234+O238+O242+O246+O250</f>
        <v>0</v>
      </c>
    </row>
    <row r="234" spans="1:18" x14ac:dyDescent="0.2">
      <c r="A234" s="19" t="s">
        <v>55</v>
      </c>
      <c r="B234" s="24" t="s">
        <v>265</v>
      </c>
      <c r="C234" s="24" t="s">
        <v>266</v>
      </c>
      <c r="D234" s="19" t="s">
        <v>57</v>
      </c>
      <c r="E234" s="25" t="s">
        <v>267</v>
      </c>
      <c r="F234" s="26" t="s">
        <v>128</v>
      </c>
      <c r="G234" s="27">
        <v>1040</v>
      </c>
      <c r="H234" s="28">
        <v>0</v>
      </c>
      <c r="I234" s="28">
        <f>ROUND(ROUND(H234,2)*ROUND(G234,3),2)</f>
        <v>0</v>
      </c>
      <c r="O234">
        <f>(I234*21)/100</f>
        <v>0</v>
      </c>
      <c r="P234" t="s">
        <v>30</v>
      </c>
    </row>
    <row r="235" spans="1:18" x14ac:dyDescent="0.2">
      <c r="A235" s="29" t="s">
        <v>60</v>
      </c>
      <c r="E235" s="30" t="s">
        <v>57</v>
      </c>
    </row>
    <row r="236" spans="1:18" x14ac:dyDescent="0.2">
      <c r="A236" s="31" t="s">
        <v>61</v>
      </c>
      <c r="E236" s="32" t="s">
        <v>57</v>
      </c>
    </row>
    <row r="237" spans="1:18" ht="51" x14ac:dyDescent="0.2">
      <c r="A237" t="s">
        <v>63</v>
      </c>
      <c r="E237" s="30" t="s">
        <v>268</v>
      </c>
    </row>
    <row r="238" spans="1:18" ht="25.5" x14ac:dyDescent="0.2">
      <c r="A238" s="19" t="s">
        <v>55</v>
      </c>
      <c r="B238" s="24" t="s">
        <v>269</v>
      </c>
      <c r="C238" s="24" t="s">
        <v>270</v>
      </c>
      <c r="D238" s="19" t="s">
        <v>57</v>
      </c>
      <c r="E238" s="25" t="s">
        <v>271</v>
      </c>
      <c r="F238" s="26" t="s">
        <v>128</v>
      </c>
      <c r="G238" s="27">
        <v>32.5</v>
      </c>
      <c r="H238" s="28">
        <v>0</v>
      </c>
      <c r="I238" s="28">
        <f>ROUND(ROUND(H238,2)*ROUND(G238,3),2)</f>
        <v>0</v>
      </c>
      <c r="O238">
        <f>(I238*21)/100</f>
        <v>0</v>
      </c>
      <c r="P238" t="s">
        <v>30</v>
      </c>
    </row>
    <row r="239" spans="1:18" x14ac:dyDescent="0.2">
      <c r="A239" s="29" t="s">
        <v>60</v>
      </c>
      <c r="E239" s="30" t="s">
        <v>57</v>
      </c>
    </row>
    <row r="240" spans="1:18" x14ac:dyDescent="0.2">
      <c r="A240" s="31" t="s">
        <v>61</v>
      </c>
      <c r="E240" s="32" t="s">
        <v>57</v>
      </c>
    </row>
    <row r="241" spans="1:18" ht="38.25" x14ac:dyDescent="0.2">
      <c r="A241" t="s">
        <v>63</v>
      </c>
      <c r="E241" s="30" t="s">
        <v>272</v>
      </c>
    </row>
    <row r="242" spans="1:18" x14ac:dyDescent="0.2">
      <c r="A242" s="19" t="s">
        <v>55</v>
      </c>
      <c r="B242" s="24" t="s">
        <v>273</v>
      </c>
      <c r="C242" s="24" t="s">
        <v>274</v>
      </c>
      <c r="D242" s="19" t="s">
        <v>57</v>
      </c>
      <c r="E242" s="25" t="s">
        <v>275</v>
      </c>
      <c r="F242" s="26" t="s">
        <v>128</v>
      </c>
      <c r="G242" s="27">
        <v>1020</v>
      </c>
      <c r="H242" s="28">
        <v>0</v>
      </c>
      <c r="I242" s="28">
        <f>ROUND(ROUND(H242,2)*ROUND(G242,3),2)</f>
        <v>0</v>
      </c>
      <c r="O242">
        <f>(I242*21)/100</f>
        <v>0</v>
      </c>
      <c r="P242" t="s">
        <v>30</v>
      </c>
    </row>
    <row r="243" spans="1:18" x14ac:dyDescent="0.2">
      <c r="A243" s="29" t="s">
        <v>60</v>
      </c>
      <c r="E243" s="30" t="s">
        <v>57</v>
      </c>
    </row>
    <row r="244" spans="1:18" x14ac:dyDescent="0.2">
      <c r="A244" s="31" t="s">
        <v>61</v>
      </c>
      <c r="E244" s="32" t="s">
        <v>57</v>
      </c>
    </row>
    <row r="245" spans="1:18" ht="38.25" x14ac:dyDescent="0.2">
      <c r="A245" t="s">
        <v>63</v>
      </c>
      <c r="E245" s="30" t="s">
        <v>272</v>
      </c>
    </row>
    <row r="246" spans="1:18" x14ac:dyDescent="0.2">
      <c r="A246" s="19" t="s">
        <v>55</v>
      </c>
      <c r="B246" s="24" t="s">
        <v>276</v>
      </c>
      <c r="C246" s="24" t="s">
        <v>277</v>
      </c>
      <c r="D246" s="19" t="s">
        <v>57</v>
      </c>
      <c r="E246" s="25" t="s">
        <v>278</v>
      </c>
      <c r="F246" s="26" t="s">
        <v>128</v>
      </c>
      <c r="G246" s="27">
        <v>25</v>
      </c>
      <c r="H246" s="28">
        <v>0</v>
      </c>
      <c r="I246" s="28">
        <f>ROUND(ROUND(H246,2)*ROUND(G246,3),2)</f>
        <v>0</v>
      </c>
      <c r="O246">
        <f>(I246*21)/100</f>
        <v>0</v>
      </c>
      <c r="P246" t="s">
        <v>30</v>
      </c>
    </row>
    <row r="247" spans="1:18" x14ac:dyDescent="0.2">
      <c r="A247" s="29" t="s">
        <v>60</v>
      </c>
      <c r="E247" s="30" t="s">
        <v>57</v>
      </c>
    </row>
    <row r="248" spans="1:18" x14ac:dyDescent="0.2">
      <c r="A248" s="31" t="s">
        <v>61</v>
      </c>
      <c r="E248" s="32" t="s">
        <v>57</v>
      </c>
    </row>
    <row r="249" spans="1:18" x14ac:dyDescent="0.2">
      <c r="A249" t="s">
        <v>63</v>
      </c>
      <c r="E249" s="30" t="s">
        <v>57</v>
      </c>
    </row>
    <row r="250" spans="1:18" x14ac:dyDescent="0.2">
      <c r="A250" s="19" t="s">
        <v>55</v>
      </c>
      <c r="B250" s="24" t="s">
        <v>279</v>
      </c>
      <c r="C250" s="24" t="s">
        <v>277</v>
      </c>
      <c r="D250" s="19" t="s">
        <v>36</v>
      </c>
      <c r="E250" s="25" t="s">
        <v>280</v>
      </c>
      <c r="F250" s="26" t="s">
        <v>128</v>
      </c>
      <c r="G250" s="27">
        <v>7.5</v>
      </c>
      <c r="H250" s="28">
        <v>0</v>
      </c>
      <c r="I250" s="28">
        <f>ROUND(ROUND(H250,2)*ROUND(G250,3),2)</f>
        <v>0</v>
      </c>
      <c r="O250">
        <f>(I250*21)/100</f>
        <v>0</v>
      </c>
      <c r="P250" t="s">
        <v>30</v>
      </c>
    </row>
    <row r="251" spans="1:18" x14ac:dyDescent="0.2">
      <c r="A251" s="29" t="s">
        <v>60</v>
      </c>
      <c r="E251" s="30" t="s">
        <v>57</v>
      </c>
    </row>
    <row r="252" spans="1:18" x14ac:dyDescent="0.2">
      <c r="A252" s="31" t="s">
        <v>61</v>
      </c>
      <c r="E252" s="32" t="s">
        <v>57</v>
      </c>
    </row>
    <row r="253" spans="1:18" x14ac:dyDescent="0.2">
      <c r="A253" t="s">
        <v>63</v>
      </c>
      <c r="E253" s="30" t="s">
        <v>57</v>
      </c>
    </row>
    <row r="254" spans="1:18" ht="12.75" customHeight="1" x14ac:dyDescent="0.2">
      <c r="A254" s="2" t="s">
        <v>52</v>
      </c>
      <c r="B254" s="2"/>
      <c r="C254" s="33" t="s">
        <v>281</v>
      </c>
      <c r="D254" s="2"/>
      <c r="E254" s="22" t="s">
        <v>282</v>
      </c>
      <c r="F254" s="2"/>
      <c r="G254" s="2"/>
      <c r="H254" s="2"/>
      <c r="I254" s="34">
        <f>0+Q254</f>
        <v>0</v>
      </c>
      <c r="O254">
        <f>0+R254</f>
        <v>0</v>
      </c>
      <c r="Q254">
        <f>0+I255+I259+I263+I267+I271+I275+I279+I283+I287+I291+I295+I299+I303+I307+I311+I315+I319+I323+I327</f>
        <v>0</v>
      </c>
      <c r="R254">
        <f>0+O255+O259+O263+O267+O271+O275+O279+O283+O287+O291+O295+O299+O303+O307+O311+O315+O319+O323+O327</f>
        <v>0</v>
      </c>
    </row>
    <row r="255" spans="1:18" x14ac:dyDescent="0.2">
      <c r="A255" s="19" t="s">
        <v>55</v>
      </c>
      <c r="B255" s="24" t="s">
        <v>283</v>
      </c>
      <c r="C255" s="24" t="s">
        <v>284</v>
      </c>
      <c r="D255" s="19" t="s">
        <v>57</v>
      </c>
      <c r="E255" s="25" t="s">
        <v>285</v>
      </c>
      <c r="F255" s="26" t="s">
        <v>59</v>
      </c>
      <c r="G255" s="27">
        <v>118</v>
      </c>
      <c r="H255" s="28">
        <v>0</v>
      </c>
      <c r="I255" s="28">
        <f>ROUND(ROUND(H255,2)*ROUND(G255,3),2)</f>
        <v>0</v>
      </c>
      <c r="O255">
        <f>(I255*21)/100</f>
        <v>0</v>
      </c>
      <c r="P255" t="s">
        <v>30</v>
      </c>
    </row>
    <row r="256" spans="1:18" x14ac:dyDescent="0.2">
      <c r="A256" s="29" t="s">
        <v>60</v>
      </c>
      <c r="E256" s="30" t="s">
        <v>57</v>
      </c>
    </row>
    <row r="257" spans="1:16" x14ac:dyDescent="0.2">
      <c r="A257" s="31" t="s">
        <v>61</v>
      </c>
      <c r="E257" s="32" t="s">
        <v>286</v>
      </c>
    </row>
    <row r="258" spans="1:16" ht="51" x14ac:dyDescent="0.2">
      <c r="A258" t="s">
        <v>63</v>
      </c>
      <c r="E258" s="30" t="s">
        <v>287</v>
      </c>
    </row>
    <row r="259" spans="1:16" x14ac:dyDescent="0.2">
      <c r="A259" s="19" t="s">
        <v>55</v>
      </c>
      <c r="B259" s="24" t="s">
        <v>288</v>
      </c>
      <c r="C259" s="24" t="s">
        <v>289</v>
      </c>
      <c r="D259" s="19" t="s">
        <v>57</v>
      </c>
      <c r="E259" s="25" t="s">
        <v>290</v>
      </c>
      <c r="F259" s="26" t="s">
        <v>67</v>
      </c>
      <c r="G259" s="27">
        <v>44</v>
      </c>
      <c r="H259" s="28">
        <v>0</v>
      </c>
      <c r="I259" s="28">
        <f>ROUND(ROUND(H259,2)*ROUND(G259,3),2)</f>
        <v>0</v>
      </c>
      <c r="O259">
        <f>(I259*21)/100</f>
        <v>0</v>
      </c>
      <c r="P259" t="s">
        <v>30</v>
      </c>
    </row>
    <row r="260" spans="1:16" x14ac:dyDescent="0.2">
      <c r="A260" s="29" t="s">
        <v>60</v>
      </c>
      <c r="E260" s="30" t="s">
        <v>57</v>
      </c>
    </row>
    <row r="261" spans="1:16" x14ac:dyDescent="0.2">
      <c r="A261" s="31" t="s">
        <v>61</v>
      </c>
      <c r="E261" s="32" t="s">
        <v>286</v>
      </c>
    </row>
    <row r="262" spans="1:16" ht="76.5" x14ac:dyDescent="0.2">
      <c r="A262" t="s">
        <v>63</v>
      </c>
      <c r="E262" s="30" t="s">
        <v>291</v>
      </c>
    </row>
    <row r="263" spans="1:16" x14ac:dyDescent="0.2">
      <c r="A263" s="19" t="s">
        <v>55</v>
      </c>
      <c r="B263" s="24" t="s">
        <v>292</v>
      </c>
      <c r="C263" s="24" t="s">
        <v>293</v>
      </c>
      <c r="D263" s="19" t="s">
        <v>57</v>
      </c>
      <c r="E263" s="25" t="s">
        <v>294</v>
      </c>
      <c r="F263" s="26" t="s">
        <v>71</v>
      </c>
      <c r="G263" s="27">
        <v>16</v>
      </c>
      <c r="H263" s="28">
        <v>0</v>
      </c>
      <c r="I263" s="28">
        <f>ROUND(ROUND(H263,2)*ROUND(G263,3),2)</f>
        <v>0</v>
      </c>
      <c r="O263">
        <f>(I263*21)/100</f>
        <v>0</v>
      </c>
      <c r="P263" t="s">
        <v>30</v>
      </c>
    </row>
    <row r="264" spans="1:16" x14ac:dyDescent="0.2">
      <c r="A264" s="29" t="s">
        <v>60</v>
      </c>
      <c r="E264" s="30" t="s">
        <v>57</v>
      </c>
    </row>
    <row r="265" spans="1:16" x14ac:dyDescent="0.2">
      <c r="A265" s="31" t="s">
        <v>61</v>
      </c>
      <c r="E265" s="32" t="s">
        <v>286</v>
      </c>
    </row>
    <row r="266" spans="1:16" ht="63.75" x14ac:dyDescent="0.2">
      <c r="A266" t="s">
        <v>63</v>
      </c>
      <c r="E266" s="30" t="s">
        <v>295</v>
      </c>
    </row>
    <row r="267" spans="1:16" x14ac:dyDescent="0.2">
      <c r="A267" s="19" t="s">
        <v>55</v>
      </c>
      <c r="B267" s="24" t="s">
        <v>296</v>
      </c>
      <c r="C267" s="24" t="s">
        <v>297</v>
      </c>
      <c r="D267" s="19" t="s">
        <v>57</v>
      </c>
      <c r="E267" s="25" t="s">
        <v>298</v>
      </c>
      <c r="F267" s="26" t="s">
        <v>71</v>
      </c>
      <c r="G267" s="27">
        <v>8</v>
      </c>
      <c r="H267" s="28">
        <v>0</v>
      </c>
      <c r="I267" s="28">
        <f>ROUND(ROUND(H267,2)*ROUND(G267,3),2)</f>
        <v>0</v>
      </c>
      <c r="O267">
        <f>(I267*21)/100</f>
        <v>0</v>
      </c>
      <c r="P267" t="s">
        <v>30</v>
      </c>
    </row>
    <row r="268" spans="1:16" x14ac:dyDescent="0.2">
      <c r="A268" s="29" t="s">
        <v>60</v>
      </c>
      <c r="E268" s="30" t="s">
        <v>57</v>
      </c>
    </row>
    <row r="269" spans="1:16" x14ac:dyDescent="0.2">
      <c r="A269" s="31" t="s">
        <v>61</v>
      </c>
      <c r="E269" s="32" t="s">
        <v>286</v>
      </c>
    </row>
    <row r="270" spans="1:16" ht="63.75" x14ac:dyDescent="0.2">
      <c r="A270" t="s">
        <v>63</v>
      </c>
      <c r="E270" s="30" t="s">
        <v>295</v>
      </c>
    </row>
    <row r="271" spans="1:16" x14ac:dyDescent="0.2">
      <c r="A271" s="19" t="s">
        <v>55</v>
      </c>
      <c r="B271" s="24" t="s">
        <v>299</v>
      </c>
      <c r="C271" s="24" t="s">
        <v>300</v>
      </c>
      <c r="D271" s="19" t="s">
        <v>57</v>
      </c>
      <c r="E271" s="25" t="s">
        <v>301</v>
      </c>
      <c r="F271" s="26" t="s">
        <v>71</v>
      </c>
      <c r="G271" s="27">
        <v>12</v>
      </c>
      <c r="H271" s="28">
        <v>0</v>
      </c>
      <c r="I271" s="28">
        <f>ROUND(ROUND(H271,2)*ROUND(G271,3),2)</f>
        <v>0</v>
      </c>
      <c r="O271">
        <f>(I271*21)/100</f>
        <v>0</v>
      </c>
      <c r="P271" t="s">
        <v>30</v>
      </c>
    </row>
    <row r="272" spans="1:16" x14ac:dyDescent="0.2">
      <c r="A272" s="29" t="s">
        <v>60</v>
      </c>
      <c r="E272" s="30" t="s">
        <v>57</v>
      </c>
    </row>
    <row r="273" spans="1:16" x14ac:dyDescent="0.2">
      <c r="A273" s="31" t="s">
        <v>61</v>
      </c>
      <c r="E273" s="32" t="s">
        <v>286</v>
      </c>
    </row>
    <row r="274" spans="1:16" ht="63.75" x14ac:dyDescent="0.2">
      <c r="A274" t="s">
        <v>63</v>
      </c>
      <c r="E274" s="30" t="s">
        <v>295</v>
      </c>
    </row>
    <row r="275" spans="1:16" x14ac:dyDescent="0.2">
      <c r="A275" s="19" t="s">
        <v>55</v>
      </c>
      <c r="B275" s="24" t="s">
        <v>302</v>
      </c>
      <c r="C275" s="24" t="s">
        <v>303</v>
      </c>
      <c r="D275" s="19" t="s">
        <v>57</v>
      </c>
      <c r="E275" s="25" t="s">
        <v>304</v>
      </c>
      <c r="F275" s="26" t="s">
        <v>71</v>
      </c>
      <c r="G275" s="27">
        <v>28</v>
      </c>
      <c r="H275" s="28">
        <v>0</v>
      </c>
      <c r="I275" s="28">
        <f>ROUND(ROUND(H275,2)*ROUND(G275,3),2)</f>
        <v>0</v>
      </c>
      <c r="O275">
        <f>(I275*21)/100</f>
        <v>0</v>
      </c>
      <c r="P275" t="s">
        <v>30</v>
      </c>
    </row>
    <row r="276" spans="1:16" x14ac:dyDescent="0.2">
      <c r="A276" s="29" t="s">
        <v>60</v>
      </c>
      <c r="E276" s="30" t="s">
        <v>57</v>
      </c>
    </row>
    <row r="277" spans="1:16" x14ac:dyDescent="0.2">
      <c r="A277" s="31" t="s">
        <v>61</v>
      </c>
      <c r="E277" s="32" t="s">
        <v>286</v>
      </c>
    </row>
    <row r="278" spans="1:16" ht="63.75" x14ac:dyDescent="0.2">
      <c r="A278" t="s">
        <v>63</v>
      </c>
      <c r="E278" s="30" t="s">
        <v>305</v>
      </c>
    </row>
    <row r="279" spans="1:16" x14ac:dyDescent="0.2">
      <c r="A279" s="19" t="s">
        <v>55</v>
      </c>
      <c r="B279" s="24" t="s">
        <v>306</v>
      </c>
      <c r="C279" s="24" t="s">
        <v>307</v>
      </c>
      <c r="D279" s="19" t="s">
        <v>57</v>
      </c>
      <c r="E279" s="25" t="s">
        <v>308</v>
      </c>
      <c r="F279" s="26" t="s">
        <v>71</v>
      </c>
      <c r="G279" s="27">
        <v>24</v>
      </c>
      <c r="H279" s="28">
        <v>0</v>
      </c>
      <c r="I279" s="28">
        <f>ROUND(ROUND(H279,2)*ROUND(G279,3),2)</f>
        <v>0</v>
      </c>
      <c r="O279">
        <f>(I279*21)/100</f>
        <v>0</v>
      </c>
      <c r="P279" t="s">
        <v>30</v>
      </c>
    </row>
    <row r="280" spans="1:16" x14ac:dyDescent="0.2">
      <c r="A280" s="29" t="s">
        <v>60</v>
      </c>
      <c r="E280" s="30" t="s">
        <v>57</v>
      </c>
    </row>
    <row r="281" spans="1:16" x14ac:dyDescent="0.2">
      <c r="A281" s="31" t="s">
        <v>61</v>
      </c>
      <c r="E281" s="32" t="s">
        <v>286</v>
      </c>
    </row>
    <row r="282" spans="1:16" ht="63.75" x14ac:dyDescent="0.2">
      <c r="A282" t="s">
        <v>63</v>
      </c>
      <c r="E282" s="30" t="s">
        <v>305</v>
      </c>
    </row>
    <row r="283" spans="1:16" x14ac:dyDescent="0.2">
      <c r="A283" s="19" t="s">
        <v>55</v>
      </c>
      <c r="B283" s="24" t="s">
        <v>309</v>
      </c>
      <c r="C283" s="24" t="s">
        <v>310</v>
      </c>
      <c r="D283" s="19" t="s">
        <v>57</v>
      </c>
      <c r="E283" s="25" t="s">
        <v>311</v>
      </c>
      <c r="F283" s="26" t="s">
        <v>71</v>
      </c>
      <c r="G283" s="27">
        <v>2</v>
      </c>
      <c r="H283" s="28">
        <v>0</v>
      </c>
      <c r="I283" s="28">
        <f>ROUND(ROUND(H283,2)*ROUND(G283,3),2)</f>
        <v>0</v>
      </c>
      <c r="O283">
        <f>(I283*21)/100</f>
        <v>0</v>
      </c>
      <c r="P283" t="s">
        <v>30</v>
      </c>
    </row>
    <row r="284" spans="1:16" x14ac:dyDescent="0.2">
      <c r="A284" s="29" t="s">
        <v>60</v>
      </c>
      <c r="E284" s="30" t="s">
        <v>57</v>
      </c>
    </row>
    <row r="285" spans="1:16" x14ac:dyDescent="0.2">
      <c r="A285" s="31" t="s">
        <v>61</v>
      </c>
      <c r="E285" s="32" t="s">
        <v>286</v>
      </c>
    </row>
    <row r="286" spans="1:16" ht="63.75" x14ac:dyDescent="0.2">
      <c r="A286" t="s">
        <v>63</v>
      </c>
      <c r="E286" s="30" t="s">
        <v>305</v>
      </c>
    </row>
    <row r="287" spans="1:16" x14ac:dyDescent="0.2">
      <c r="A287" s="19" t="s">
        <v>55</v>
      </c>
      <c r="B287" s="24" t="s">
        <v>312</v>
      </c>
      <c r="C287" s="24" t="s">
        <v>313</v>
      </c>
      <c r="D287" s="19" t="s">
        <v>57</v>
      </c>
      <c r="E287" s="25" t="s">
        <v>314</v>
      </c>
      <c r="F287" s="26" t="s">
        <v>71</v>
      </c>
      <c r="G287" s="27">
        <v>4</v>
      </c>
      <c r="H287" s="28">
        <v>0</v>
      </c>
      <c r="I287" s="28">
        <f>ROUND(ROUND(H287,2)*ROUND(G287,3),2)</f>
        <v>0</v>
      </c>
      <c r="O287">
        <f>(I287*21)/100</f>
        <v>0</v>
      </c>
      <c r="P287" t="s">
        <v>30</v>
      </c>
    </row>
    <row r="288" spans="1:16" x14ac:dyDescent="0.2">
      <c r="A288" s="29" t="s">
        <v>60</v>
      </c>
      <c r="E288" s="30" t="s">
        <v>57</v>
      </c>
    </row>
    <row r="289" spans="1:16" x14ac:dyDescent="0.2">
      <c r="A289" s="31" t="s">
        <v>61</v>
      </c>
      <c r="E289" s="32" t="s">
        <v>286</v>
      </c>
    </row>
    <row r="290" spans="1:16" ht="63.75" x14ac:dyDescent="0.2">
      <c r="A290" t="s">
        <v>63</v>
      </c>
      <c r="E290" s="30" t="s">
        <v>305</v>
      </c>
    </row>
    <row r="291" spans="1:16" x14ac:dyDescent="0.2">
      <c r="A291" s="19" t="s">
        <v>55</v>
      </c>
      <c r="B291" s="24" t="s">
        <v>315</v>
      </c>
      <c r="C291" s="24" t="s">
        <v>316</v>
      </c>
      <c r="D291" s="19" t="s">
        <v>57</v>
      </c>
      <c r="E291" s="25" t="s">
        <v>317</v>
      </c>
      <c r="F291" s="26" t="s">
        <v>71</v>
      </c>
      <c r="G291" s="27">
        <v>4</v>
      </c>
      <c r="H291" s="28">
        <v>0</v>
      </c>
      <c r="I291" s="28">
        <f>ROUND(ROUND(H291,2)*ROUND(G291,3),2)</f>
        <v>0</v>
      </c>
      <c r="O291">
        <f>(I291*21)/100</f>
        <v>0</v>
      </c>
      <c r="P291" t="s">
        <v>30</v>
      </c>
    </row>
    <row r="292" spans="1:16" x14ac:dyDescent="0.2">
      <c r="A292" s="29" t="s">
        <v>60</v>
      </c>
      <c r="E292" s="30" t="s">
        <v>57</v>
      </c>
    </row>
    <row r="293" spans="1:16" x14ac:dyDescent="0.2">
      <c r="A293" s="31" t="s">
        <v>61</v>
      </c>
      <c r="E293" s="32" t="s">
        <v>286</v>
      </c>
    </row>
    <row r="294" spans="1:16" ht="63.75" x14ac:dyDescent="0.2">
      <c r="A294" t="s">
        <v>63</v>
      </c>
      <c r="E294" s="30" t="s">
        <v>305</v>
      </c>
    </row>
    <row r="295" spans="1:16" x14ac:dyDescent="0.2">
      <c r="A295" s="19" t="s">
        <v>55</v>
      </c>
      <c r="B295" s="24" t="s">
        <v>318</v>
      </c>
      <c r="C295" s="24" t="s">
        <v>319</v>
      </c>
      <c r="D295" s="19" t="s">
        <v>57</v>
      </c>
      <c r="E295" s="25" t="s">
        <v>320</v>
      </c>
      <c r="F295" s="26" t="s">
        <v>71</v>
      </c>
      <c r="G295" s="27">
        <v>200</v>
      </c>
      <c r="H295" s="28">
        <v>0</v>
      </c>
      <c r="I295" s="28">
        <f>ROUND(ROUND(H295,2)*ROUND(G295,3),2)</f>
        <v>0</v>
      </c>
      <c r="O295">
        <f>(I295*21)/100</f>
        <v>0</v>
      </c>
      <c r="P295" t="s">
        <v>30</v>
      </c>
    </row>
    <row r="296" spans="1:16" x14ac:dyDescent="0.2">
      <c r="A296" s="29" t="s">
        <v>60</v>
      </c>
      <c r="E296" s="30" t="s">
        <v>57</v>
      </c>
    </row>
    <row r="297" spans="1:16" x14ac:dyDescent="0.2">
      <c r="A297" s="31" t="s">
        <v>61</v>
      </c>
      <c r="E297" s="32" t="s">
        <v>286</v>
      </c>
    </row>
    <row r="298" spans="1:16" ht="63.75" x14ac:dyDescent="0.2">
      <c r="A298" t="s">
        <v>63</v>
      </c>
      <c r="E298" s="30" t="s">
        <v>305</v>
      </c>
    </row>
    <row r="299" spans="1:16" x14ac:dyDescent="0.2">
      <c r="A299" s="19" t="s">
        <v>55</v>
      </c>
      <c r="B299" s="24" t="s">
        <v>321</v>
      </c>
      <c r="C299" s="24" t="s">
        <v>322</v>
      </c>
      <c r="D299" s="19" t="s">
        <v>57</v>
      </c>
      <c r="E299" s="25" t="s">
        <v>323</v>
      </c>
      <c r="F299" s="26" t="s">
        <v>71</v>
      </c>
      <c r="G299" s="27">
        <v>6</v>
      </c>
      <c r="H299" s="28">
        <v>0</v>
      </c>
      <c r="I299" s="28">
        <f>ROUND(ROUND(H299,2)*ROUND(G299,3),2)</f>
        <v>0</v>
      </c>
      <c r="O299">
        <f>(I299*21)/100</f>
        <v>0</v>
      </c>
      <c r="P299" t="s">
        <v>30</v>
      </c>
    </row>
    <row r="300" spans="1:16" x14ac:dyDescent="0.2">
      <c r="A300" s="29" t="s">
        <v>60</v>
      </c>
      <c r="E300" s="30" t="s">
        <v>57</v>
      </c>
    </row>
    <row r="301" spans="1:16" x14ac:dyDescent="0.2">
      <c r="A301" s="31" t="s">
        <v>61</v>
      </c>
      <c r="E301" s="32" t="s">
        <v>286</v>
      </c>
    </row>
    <row r="302" spans="1:16" ht="63.75" x14ac:dyDescent="0.2">
      <c r="A302" t="s">
        <v>63</v>
      </c>
      <c r="E302" s="30" t="s">
        <v>305</v>
      </c>
    </row>
    <row r="303" spans="1:16" x14ac:dyDescent="0.2">
      <c r="A303" s="19" t="s">
        <v>55</v>
      </c>
      <c r="B303" s="24" t="s">
        <v>324</v>
      </c>
      <c r="C303" s="24" t="s">
        <v>325</v>
      </c>
      <c r="D303" s="19" t="s">
        <v>57</v>
      </c>
      <c r="E303" s="25" t="s">
        <v>326</v>
      </c>
      <c r="F303" s="26" t="s">
        <v>71</v>
      </c>
      <c r="G303" s="27">
        <v>16</v>
      </c>
      <c r="H303" s="28">
        <v>0</v>
      </c>
      <c r="I303" s="28">
        <f>ROUND(ROUND(H303,2)*ROUND(G303,3),2)</f>
        <v>0</v>
      </c>
      <c r="O303">
        <f>(I303*21)/100</f>
        <v>0</v>
      </c>
      <c r="P303" t="s">
        <v>30</v>
      </c>
    </row>
    <row r="304" spans="1:16" x14ac:dyDescent="0.2">
      <c r="A304" s="29" t="s">
        <v>60</v>
      </c>
      <c r="E304" s="30" t="s">
        <v>57</v>
      </c>
    </row>
    <row r="305" spans="1:16" x14ac:dyDescent="0.2">
      <c r="A305" s="31" t="s">
        <v>61</v>
      </c>
      <c r="E305" s="32" t="s">
        <v>286</v>
      </c>
    </row>
    <row r="306" spans="1:16" ht="63.75" x14ac:dyDescent="0.2">
      <c r="A306" t="s">
        <v>63</v>
      </c>
      <c r="E306" s="30" t="s">
        <v>305</v>
      </c>
    </row>
    <row r="307" spans="1:16" x14ac:dyDescent="0.2">
      <c r="A307" s="19" t="s">
        <v>55</v>
      </c>
      <c r="B307" s="24" t="s">
        <v>327</v>
      </c>
      <c r="C307" s="24" t="s">
        <v>328</v>
      </c>
      <c r="D307" s="19" t="s">
        <v>57</v>
      </c>
      <c r="E307" s="25" t="s">
        <v>329</v>
      </c>
      <c r="F307" s="26" t="s">
        <v>128</v>
      </c>
      <c r="G307" s="27">
        <v>1125</v>
      </c>
      <c r="H307" s="28">
        <v>0</v>
      </c>
      <c r="I307" s="28">
        <f>ROUND(ROUND(H307,2)*ROUND(G307,3),2)</f>
        <v>0</v>
      </c>
      <c r="O307">
        <f>(I307*21)/100</f>
        <v>0</v>
      </c>
      <c r="P307" t="s">
        <v>30</v>
      </c>
    </row>
    <row r="308" spans="1:16" x14ac:dyDescent="0.2">
      <c r="A308" s="29" t="s">
        <v>60</v>
      </c>
      <c r="E308" s="30" t="s">
        <v>57</v>
      </c>
    </row>
    <row r="309" spans="1:16" x14ac:dyDescent="0.2">
      <c r="A309" s="31" t="s">
        <v>61</v>
      </c>
      <c r="E309" s="32" t="s">
        <v>286</v>
      </c>
    </row>
    <row r="310" spans="1:16" ht="63.75" x14ac:dyDescent="0.2">
      <c r="A310" t="s">
        <v>63</v>
      </c>
      <c r="E310" s="30" t="s">
        <v>330</v>
      </c>
    </row>
    <row r="311" spans="1:16" x14ac:dyDescent="0.2">
      <c r="A311" s="19" t="s">
        <v>55</v>
      </c>
      <c r="B311" s="24" t="s">
        <v>331</v>
      </c>
      <c r="C311" s="24" t="s">
        <v>332</v>
      </c>
      <c r="D311" s="19" t="s">
        <v>57</v>
      </c>
      <c r="E311" s="25" t="s">
        <v>333</v>
      </c>
      <c r="F311" s="26" t="s">
        <v>128</v>
      </c>
      <c r="G311" s="27">
        <v>1125</v>
      </c>
      <c r="H311" s="28">
        <v>0</v>
      </c>
      <c r="I311" s="28">
        <f>ROUND(ROUND(H311,2)*ROUND(G311,3),2)</f>
        <v>0</v>
      </c>
      <c r="O311">
        <f>(I311*21)/100</f>
        <v>0</v>
      </c>
      <c r="P311" t="s">
        <v>30</v>
      </c>
    </row>
    <row r="312" spans="1:16" x14ac:dyDescent="0.2">
      <c r="A312" s="29" t="s">
        <v>60</v>
      </c>
      <c r="E312" s="30" t="s">
        <v>57</v>
      </c>
    </row>
    <row r="313" spans="1:16" x14ac:dyDescent="0.2">
      <c r="A313" s="31" t="s">
        <v>61</v>
      </c>
      <c r="E313" s="32" t="s">
        <v>286</v>
      </c>
    </row>
    <row r="314" spans="1:16" ht="63.75" x14ac:dyDescent="0.2">
      <c r="A314" t="s">
        <v>63</v>
      </c>
      <c r="E314" s="30" t="s">
        <v>330</v>
      </c>
    </row>
    <row r="315" spans="1:16" ht="25.5" x14ac:dyDescent="0.2">
      <c r="A315" s="19" t="s">
        <v>55</v>
      </c>
      <c r="B315" s="24" t="s">
        <v>334</v>
      </c>
      <c r="C315" s="24" t="s">
        <v>335</v>
      </c>
      <c r="D315" s="19" t="s">
        <v>57</v>
      </c>
      <c r="E315" s="25" t="s">
        <v>336</v>
      </c>
      <c r="F315" s="26" t="s">
        <v>128</v>
      </c>
      <c r="G315" s="27">
        <v>1125</v>
      </c>
      <c r="H315" s="28">
        <v>0</v>
      </c>
      <c r="I315" s="28">
        <f>ROUND(ROUND(H315,2)*ROUND(G315,3),2)</f>
        <v>0</v>
      </c>
      <c r="O315">
        <f>(I315*21)/100</f>
        <v>0</v>
      </c>
      <c r="P315" t="s">
        <v>30</v>
      </c>
    </row>
    <row r="316" spans="1:16" x14ac:dyDescent="0.2">
      <c r="A316" s="29" t="s">
        <v>60</v>
      </c>
      <c r="E316" s="30" t="s">
        <v>57</v>
      </c>
    </row>
    <row r="317" spans="1:16" x14ac:dyDescent="0.2">
      <c r="A317" s="31" t="s">
        <v>61</v>
      </c>
      <c r="E317" s="32" t="s">
        <v>286</v>
      </c>
    </row>
    <row r="318" spans="1:16" ht="63.75" x14ac:dyDescent="0.2">
      <c r="A318" t="s">
        <v>63</v>
      </c>
      <c r="E318" s="30" t="s">
        <v>330</v>
      </c>
    </row>
    <row r="319" spans="1:16" x14ac:dyDescent="0.2">
      <c r="A319" s="19" t="s">
        <v>55</v>
      </c>
      <c r="B319" s="24" t="s">
        <v>337</v>
      </c>
      <c r="C319" s="24" t="s">
        <v>338</v>
      </c>
      <c r="D319" s="19" t="s">
        <v>57</v>
      </c>
      <c r="E319" s="25" t="s">
        <v>339</v>
      </c>
      <c r="F319" s="26" t="s">
        <v>81</v>
      </c>
      <c r="G319" s="27">
        <v>2284</v>
      </c>
      <c r="H319" s="28">
        <v>0</v>
      </c>
      <c r="I319" s="28">
        <f>ROUND(ROUND(H319,2)*ROUND(G319,3),2)</f>
        <v>0</v>
      </c>
      <c r="O319">
        <f>(I319*21)/100</f>
        <v>0</v>
      </c>
      <c r="P319" t="s">
        <v>30</v>
      </c>
    </row>
    <row r="320" spans="1:16" x14ac:dyDescent="0.2">
      <c r="A320" s="29" t="s">
        <v>60</v>
      </c>
      <c r="E320" s="30" t="s">
        <v>57</v>
      </c>
    </row>
    <row r="321" spans="1:18" x14ac:dyDescent="0.2">
      <c r="A321" s="31" t="s">
        <v>61</v>
      </c>
      <c r="E321" s="32" t="s">
        <v>286</v>
      </c>
    </row>
    <row r="322" spans="1:18" ht="76.5" x14ac:dyDescent="0.2">
      <c r="A322" t="s">
        <v>63</v>
      </c>
      <c r="E322" s="30" t="s">
        <v>340</v>
      </c>
    </row>
    <row r="323" spans="1:18" x14ac:dyDescent="0.2">
      <c r="A323" s="19" t="s">
        <v>55</v>
      </c>
      <c r="B323" s="24" t="s">
        <v>341</v>
      </c>
      <c r="C323" s="24" t="s">
        <v>342</v>
      </c>
      <c r="D323" s="19" t="s">
        <v>57</v>
      </c>
      <c r="E323" s="25" t="s">
        <v>339</v>
      </c>
      <c r="F323" s="26" t="s">
        <v>343</v>
      </c>
      <c r="G323" s="27">
        <v>4720</v>
      </c>
      <c r="H323" s="28">
        <v>0</v>
      </c>
      <c r="I323" s="28">
        <f>ROUND(ROUND(H323,2)*ROUND(G323,3),2)</f>
        <v>0</v>
      </c>
      <c r="O323">
        <f>(I323*21)/100</f>
        <v>0</v>
      </c>
      <c r="P323" t="s">
        <v>30</v>
      </c>
    </row>
    <row r="324" spans="1:18" x14ac:dyDescent="0.2">
      <c r="A324" s="29" t="s">
        <v>60</v>
      </c>
      <c r="E324" s="30" t="s">
        <v>57</v>
      </c>
    </row>
    <row r="325" spans="1:18" x14ac:dyDescent="0.2">
      <c r="A325" s="31" t="s">
        <v>61</v>
      </c>
      <c r="E325" s="32" t="s">
        <v>286</v>
      </c>
    </row>
    <row r="326" spans="1:18" ht="76.5" x14ac:dyDescent="0.2">
      <c r="A326" t="s">
        <v>63</v>
      </c>
      <c r="E326" s="30" t="s">
        <v>344</v>
      </c>
    </row>
    <row r="327" spans="1:18" x14ac:dyDescent="0.2">
      <c r="A327" s="19" t="s">
        <v>55</v>
      </c>
      <c r="B327" s="24" t="s">
        <v>345</v>
      </c>
      <c r="C327" s="24" t="s">
        <v>346</v>
      </c>
      <c r="D327" s="19" t="s">
        <v>57</v>
      </c>
      <c r="E327" s="25" t="s">
        <v>347</v>
      </c>
      <c r="F327" s="26" t="s">
        <v>86</v>
      </c>
      <c r="G327" s="27">
        <v>94.4</v>
      </c>
      <c r="H327" s="28">
        <v>0</v>
      </c>
      <c r="I327" s="28">
        <f>ROUND(ROUND(H327,2)*ROUND(G327,3),2)</f>
        <v>0</v>
      </c>
      <c r="O327">
        <f>(I327*21)/100</f>
        <v>0</v>
      </c>
      <c r="P327" t="s">
        <v>30</v>
      </c>
    </row>
    <row r="328" spans="1:18" x14ac:dyDescent="0.2">
      <c r="A328" s="29" t="s">
        <v>60</v>
      </c>
      <c r="E328" s="30" t="s">
        <v>57</v>
      </c>
    </row>
    <row r="329" spans="1:18" x14ac:dyDescent="0.2">
      <c r="A329" s="31" t="s">
        <v>61</v>
      </c>
      <c r="E329" s="32" t="s">
        <v>286</v>
      </c>
    </row>
    <row r="330" spans="1:18" ht="51" x14ac:dyDescent="0.2">
      <c r="A330" t="s">
        <v>63</v>
      </c>
      <c r="E330" s="30" t="s">
        <v>348</v>
      </c>
    </row>
    <row r="331" spans="1:18" ht="12.75" customHeight="1" x14ac:dyDescent="0.2">
      <c r="A331" s="2" t="s">
        <v>52</v>
      </c>
      <c r="B331" s="2"/>
      <c r="C331" s="33" t="s">
        <v>349</v>
      </c>
      <c r="D331" s="2"/>
      <c r="E331" s="22" t="s">
        <v>350</v>
      </c>
      <c r="F331" s="2"/>
      <c r="G331" s="2"/>
      <c r="H331" s="2"/>
      <c r="I331" s="34">
        <f>0+Q331</f>
        <v>0</v>
      </c>
      <c r="O331">
        <f>0+R331</f>
        <v>0</v>
      </c>
      <c r="Q331">
        <f>0+I332+I336+I340+I344</f>
        <v>0</v>
      </c>
      <c r="R331">
        <f>0+O332+O336+O340+O344</f>
        <v>0</v>
      </c>
    </row>
    <row r="332" spans="1:18" ht="38.25" x14ac:dyDescent="0.2">
      <c r="A332" s="19" t="s">
        <v>55</v>
      </c>
      <c r="B332" s="24" t="s">
        <v>351</v>
      </c>
      <c r="C332" s="24" t="s">
        <v>352</v>
      </c>
      <c r="D332" s="19" t="s">
        <v>57</v>
      </c>
      <c r="E332" s="25" t="s">
        <v>353</v>
      </c>
      <c r="F332" s="26" t="s">
        <v>86</v>
      </c>
      <c r="G332" s="27">
        <v>293.12099999999998</v>
      </c>
      <c r="H332" s="28">
        <v>0</v>
      </c>
      <c r="I332" s="28">
        <f>ROUND(ROUND(H332,2)*ROUND(G332,3),2)</f>
        <v>0</v>
      </c>
      <c r="O332">
        <f>(I332*21)/100</f>
        <v>0</v>
      </c>
      <c r="P332" t="s">
        <v>30</v>
      </c>
    </row>
    <row r="333" spans="1:18" x14ac:dyDescent="0.2">
      <c r="A333" s="29" t="s">
        <v>60</v>
      </c>
      <c r="E333" s="30" t="s">
        <v>57</v>
      </c>
    </row>
    <row r="334" spans="1:18" x14ac:dyDescent="0.2">
      <c r="A334" s="31" t="s">
        <v>61</v>
      </c>
      <c r="E334" s="32" t="s">
        <v>354</v>
      </c>
    </row>
    <row r="335" spans="1:18" ht="63.75" x14ac:dyDescent="0.2">
      <c r="A335" t="s">
        <v>63</v>
      </c>
      <c r="E335" s="30" t="s">
        <v>355</v>
      </c>
    </row>
    <row r="336" spans="1:18" ht="38.25" x14ac:dyDescent="0.2">
      <c r="A336" s="19" t="s">
        <v>55</v>
      </c>
      <c r="B336" s="24" t="s">
        <v>356</v>
      </c>
      <c r="C336" s="24" t="s">
        <v>357</v>
      </c>
      <c r="D336" s="19" t="s">
        <v>57</v>
      </c>
      <c r="E336" s="25" t="s">
        <v>358</v>
      </c>
      <c r="F336" s="26" t="s">
        <v>86</v>
      </c>
      <c r="G336" s="27">
        <v>92.4</v>
      </c>
      <c r="H336" s="28">
        <v>0</v>
      </c>
      <c r="I336" s="28">
        <f>ROUND(ROUND(H336,2)*ROUND(G336,3),2)</f>
        <v>0</v>
      </c>
      <c r="O336">
        <f>(I336*21)/100</f>
        <v>0</v>
      </c>
      <c r="P336" t="s">
        <v>30</v>
      </c>
    </row>
    <row r="337" spans="1:18" x14ac:dyDescent="0.2">
      <c r="A337" s="29" t="s">
        <v>60</v>
      </c>
      <c r="E337" s="30" t="s">
        <v>57</v>
      </c>
    </row>
    <row r="338" spans="1:18" x14ac:dyDescent="0.2">
      <c r="A338" s="31" t="s">
        <v>61</v>
      </c>
      <c r="E338" s="32" t="s">
        <v>359</v>
      </c>
    </row>
    <row r="339" spans="1:18" ht="63.75" x14ac:dyDescent="0.2">
      <c r="A339" t="s">
        <v>63</v>
      </c>
      <c r="E339" s="30" t="s">
        <v>355</v>
      </c>
    </row>
    <row r="340" spans="1:18" ht="38.25" x14ac:dyDescent="0.2">
      <c r="A340" s="19" t="s">
        <v>55</v>
      </c>
      <c r="B340" s="24" t="s">
        <v>360</v>
      </c>
      <c r="C340" s="24" t="s">
        <v>361</v>
      </c>
      <c r="D340" s="19" t="s">
        <v>57</v>
      </c>
      <c r="E340" s="25" t="s">
        <v>362</v>
      </c>
      <c r="F340" s="26" t="s">
        <v>86</v>
      </c>
      <c r="G340" s="27">
        <v>2</v>
      </c>
      <c r="H340" s="28">
        <v>0</v>
      </c>
      <c r="I340" s="28">
        <f>ROUND(ROUND(H340,2)*ROUND(G340,3),2)</f>
        <v>0</v>
      </c>
      <c r="O340">
        <f>(I340*21)/100</f>
        <v>0</v>
      </c>
      <c r="P340" t="s">
        <v>30</v>
      </c>
    </row>
    <row r="341" spans="1:18" x14ac:dyDescent="0.2">
      <c r="A341" s="29" t="s">
        <v>60</v>
      </c>
      <c r="E341" s="30" t="s">
        <v>57</v>
      </c>
    </row>
    <row r="342" spans="1:18" x14ac:dyDescent="0.2">
      <c r="A342" s="31" t="s">
        <v>61</v>
      </c>
      <c r="E342" s="32" t="s">
        <v>363</v>
      </c>
    </row>
    <row r="343" spans="1:18" ht="63.75" x14ac:dyDescent="0.2">
      <c r="A343" t="s">
        <v>63</v>
      </c>
      <c r="E343" s="30" t="s">
        <v>355</v>
      </c>
    </row>
    <row r="344" spans="1:18" ht="38.25" x14ac:dyDescent="0.2">
      <c r="A344" s="19" t="s">
        <v>55</v>
      </c>
      <c r="B344" s="24" t="s">
        <v>364</v>
      </c>
      <c r="C344" s="24" t="s">
        <v>365</v>
      </c>
      <c r="D344" s="19" t="s">
        <v>57</v>
      </c>
      <c r="E344" s="25" t="s">
        <v>366</v>
      </c>
      <c r="F344" s="26" t="s">
        <v>86</v>
      </c>
      <c r="G344" s="27">
        <v>1.0549999999999999</v>
      </c>
      <c r="H344" s="28">
        <v>0</v>
      </c>
      <c r="I344" s="28">
        <f>ROUND(ROUND(H344,2)*ROUND(G344,3),2)</f>
        <v>0</v>
      </c>
      <c r="O344">
        <f>(I344*21)/100</f>
        <v>0</v>
      </c>
      <c r="P344" t="s">
        <v>30</v>
      </c>
    </row>
    <row r="345" spans="1:18" x14ac:dyDescent="0.2">
      <c r="A345" s="29" t="s">
        <v>60</v>
      </c>
      <c r="E345" s="30" t="s">
        <v>57</v>
      </c>
    </row>
    <row r="346" spans="1:18" x14ac:dyDescent="0.2">
      <c r="A346" s="31" t="s">
        <v>61</v>
      </c>
      <c r="E346" s="32" t="s">
        <v>367</v>
      </c>
    </row>
    <row r="347" spans="1:18" ht="63.75" x14ac:dyDescent="0.2">
      <c r="A347" t="s">
        <v>63</v>
      </c>
      <c r="E347" s="30" t="s">
        <v>355</v>
      </c>
    </row>
    <row r="348" spans="1:18" ht="12.75" customHeight="1" x14ac:dyDescent="0.2">
      <c r="A348" s="2" t="s">
        <v>52</v>
      </c>
      <c r="B348" s="2"/>
      <c r="C348" s="33" t="s">
        <v>368</v>
      </c>
      <c r="D348" s="2"/>
      <c r="E348" s="22" t="s">
        <v>369</v>
      </c>
      <c r="F348" s="2"/>
      <c r="G348" s="2"/>
      <c r="H348" s="2"/>
      <c r="I348" s="34">
        <f>0+Q348</f>
        <v>0</v>
      </c>
      <c r="O348">
        <f>0+R348</f>
        <v>0</v>
      </c>
      <c r="Q348">
        <f>0+I349+I353+I357+I361+I365+I369+I373+I377+I381+I385+I389+I393+I397+I401</f>
        <v>0</v>
      </c>
      <c r="R348">
        <f>0+O349+O353+O357+O361+O365+O369+O373+O377+O381+O385+O389+O393+O397+O401</f>
        <v>0</v>
      </c>
    </row>
    <row r="349" spans="1:18" x14ac:dyDescent="0.2">
      <c r="A349" s="19" t="s">
        <v>55</v>
      </c>
      <c r="B349" s="24" t="s">
        <v>370</v>
      </c>
      <c r="C349" s="24" t="s">
        <v>371</v>
      </c>
      <c r="D349" s="19" t="s">
        <v>57</v>
      </c>
      <c r="E349" s="25" t="s">
        <v>372</v>
      </c>
      <c r="F349" s="26" t="s">
        <v>71</v>
      </c>
      <c r="G349" s="27">
        <v>1</v>
      </c>
      <c r="H349" s="28">
        <v>0</v>
      </c>
      <c r="I349" s="28">
        <f>ROUND(ROUND(H349,2)*ROUND(G349,3),2)</f>
        <v>0</v>
      </c>
      <c r="O349">
        <f>(I349*21)/100</f>
        <v>0</v>
      </c>
      <c r="P349" t="s">
        <v>30</v>
      </c>
    </row>
    <row r="350" spans="1:18" x14ac:dyDescent="0.2">
      <c r="A350" s="29" t="s">
        <v>60</v>
      </c>
      <c r="E350" s="30" t="s">
        <v>57</v>
      </c>
    </row>
    <row r="351" spans="1:18" x14ac:dyDescent="0.2">
      <c r="A351" s="31" t="s">
        <v>61</v>
      </c>
      <c r="E351" s="32" t="s">
        <v>373</v>
      </c>
    </row>
    <row r="352" spans="1:18" ht="38.25" x14ac:dyDescent="0.2">
      <c r="A352" t="s">
        <v>63</v>
      </c>
      <c r="E352" s="30" t="s">
        <v>374</v>
      </c>
    </row>
    <row r="353" spans="1:16" x14ac:dyDescent="0.2">
      <c r="A353" s="19" t="s">
        <v>55</v>
      </c>
      <c r="B353" s="24" t="s">
        <v>375</v>
      </c>
      <c r="C353" s="24" t="s">
        <v>376</v>
      </c>
      <c r="D353" s="19" t="s">
        <v>57</v>
      </c>
      <c r="E353" s="25" t="s">
        <v>377</v>
      </c>
      <c r="F353" s="26" t="s">
        <v>378</v>
      </c>
      <c r="G353" s="27">
        <v>0.98099999999999998</v>
      </c>
      <c r="H353" s="28">
        <v>0</v>
      </c>
      <c r="I353" s="28">
        <f>ROUND(ROUND(H353,2)*ROUND(G353,3),2)</f>
        <v>0</v>
      </c>
      <c r="O353">
        <f>(I353*21)/100</f>
        <v>0</v>
      </c>
      <c r="P353" t="s">
        <v>30</v>
      </c>
    </row>
    <row r="354" spans="1:16" x14ac:dyDescent="0.2">
      <c r="A354" s="29" t="s">
        <v>60</v>
      </c>
      <c r="E354" s="30" t="s">
        <v>57</v>
      </c>
    </row>
    <row r="355" spans="1:16" x14ac:dyDescent="0.2">
      <c r="A355" s="31" t="s">
        <v>61</v>
      </c>
      <c r="E355" s="32" t="s">
        <v>373</v>
      </c>
    </row>
    <row r="356" spans="1:16" ht="63.75" x14ac:dyDescent="0.2">
      <c r="A356" t="s">
        <v>63</v>
      </c>
      <c r="E356" s="30" t="s">
        <v>379</v>
      </c>
    </row>
    <row r="357" spans="1:16" x14ac:dyDescent="0.2">
      <c r="A357" s="19" t="s">
        <v>55</v>
      </c>
      <c r="B357" s="24" t="s">
        <v>380</v>
      </c>
      <c r="C357" s="24" t="s">
        <v>381</v>
      </c>
      <c r="D357" s="19" t="s">
        <v>57</v>
      </c>
      <c r="E357" s="25" t="s">
        <v>382</v>
      </c>
      <c r="F357" s="26" t="s">
        <v>378</v>
      </c>
      <c r="G357" s="27">
        <v>0.98099999999999998</v>
      </c>
      <c r="H357" s="28">
        <v>0</v>
      </c>
      <c r="I357" s="28">
        <f>ROUND(ROUND(H357,2)*ROUND(G357,3),2)</f>
        <v>0</v>
      </c>
      <c r="O357">
        <f>(I357*21)/100</f>
        <v>0</v>
      </c>
      <c r="P357" t="s">
        <v>30</v>
      </c>
    </row>
    <row r="358" spans="1:16" x14ac:dyDescent="0.2">
      <c r="A358" s="29" t="s">
        <v>60</v>
      </c>
      <c r="E358" s="30" t="s">
        <v>57</v>
      </c>
    </row>
    <row r="359" spans="1:16" x14ac:dyDescent="0.2">
      <c r="A359" s="31" t="s">
        <v>61</v>
      </c>
      <c r="E359" s="32" t="s">
        <v>373</v>
      </c>
    </row>
    <row r="360" spans="1:16" ht="51" x14ac:dyDescent="0.2">
      <c r="A360" t="s">
        <v>63</v>
      </c>
      <c r="E360" s="30" t="s">
        <v>383</v>
      </c>
    </row>
    <row r="361" spans="1:16" x14ac:dyDescent="0.2">
      <c r="A361" s="19" t="s">
        <v>55</v>
      </c>
      <c r="B361" s="24" t="s">
        <v>384</v>
      </c>
      <c r="C361" s="24" t="s">
        <v>385</v>
      </c>
      <c r="D361" s="19" t="s">
        <v>57</v>
      </c>
      <c r="E361" s="25" t="s">
        <v>386</v>
      </c>
      <c r="F361" s="26" t="s">
        <v>71</v>
      </c>
      <c r="G361" s="27">
        <v>2</v>
      </c>
      <c r="H361" s="28">
        <v>0</v>
      </c>
      <c r="I361" s="28">
        <f>ROUND(ROUND(H361,2)*ROUND(G361,3),2)</f>
        <v>0</v>
      </c>
      <c r="O361">
        <f>(I361*21)/100</f>
        <v>0</v>
      </c>
      <c r="P361" t="s">
        <v>30</v>
      </c>
    </row>
    <row r="362" spans="1:16" x14ac:dyDescent="0.2">
      <c r="A362" s="29" t="s">
        <v>60</v>
      </c>
      <c r="E362" s="30" t="s">
        <v>57</v>
      </c>
    </row>
    <row r="363" spans="1:16" x14ac:dyDescent="0.2">
      <c r="A363" s="31" t="s">
        <v>61</v>
      </c>
      <c r="E363" s="32" t="s">
        <v>373</v>
      </c>
    </row>
    <row r="364" spans="1:16" ht="38.25" x14ac:dyDescent="0.2">
      <c r="A364" t="s">
        <v>63</v>
      </c>
      <c r="E364" s="30" t="s">
        <v>387</v>
      </c>
    </row>
    <row r="365" spans="1:16" ht="25.5" x14ac:dyDescent="0.2">
      <c r="A365" s="19" t="s">
        <v>55</v>
      </c>
      <c r="B365" s="24" t="s">
        <v>388</v>
      </c>
      <c r="C365" s="24" t="s">
        <v>389</v>
      </c>
      <c r="D365" s="19" t="s">
        <v>57</v>
      </c>
      <c r="E365" s="25" t="s">
        <v>390</v>
      </c>
      <c r="F365" s="26" t="s">
        <v>71</v>
      </c>
      <c r="G365" s="27">
        <v>26</v>
      </c>
      <c r="H365" s="28">
        <v>0</v>
      </c>
      <c r="I365" s="28">
        <f>ROUND(ROUND(H365,2)*ROUND(G365,3),2)</f>
        <v>0</v>
      </c>
      <c r="O365">
        <f>(I365*21)/100</f>
        <v>0</v>
      </c>
      <c r="P365" t="s">
        <v>30</v>
      </c>
    </row>
    <row r="366" spans="1:16" x14ac:dyDescent="0.2">
      <c r="A366" s="29" t="s">
        <v>60</v>
      </c>
      <c r="E366" s="30" t="s">
        <v>57</v>
      </c>
    </row>
    <row r="367" spans="1:16" x14ac:dyDescent="0.2">
      <c r="A367" s="31" t="s">
        <v>61</v>
      </c>
      <c r="E367" s="32" t="s">
        <v>373</v>
      </c>
    </row>
    <row r="368" spans="1:16" ht="38.25" x14ac:dyDescent="0.2">
      <c r="A368" t="s">
        <v>63</v>
      </c>
      <c r="E368" s="30" t="s">
        <v>391</v>
      </c>
    </row>
    <row r="369" spans="1:16" ht="25.5" x14ac:dyDescent="0.2">
      <c r="A369" s="19" t="s">
        <v>55</v>
      </c>
      <c r="B369" s="24" t="s">
        <v>392</v>
      </c>
      <c r="C369" s="24" t="s">
        <v>393</v>
      </c>
      <c r="D369" s="19" t="s">
        <v>57</v>
      </c>
      <c r="E369" s="25" t="s">
        <v>394</v>
      </c>
      <c r="F369" s="26" t="s">
        <v>71</v>
      </c>
      <c r="G369" s="27">
        <v>26</v>
      </c>
      <c r="H369" s="28">
        <v>0</v>
      </c>
      <c r="I369" s="28">
        <f>ROUND(ROUND(H369,2)*ROUND(G369,3),2)</f>
        <v>0</v>
      </c>
      <c r="O369">
        <f>(I369*21)/100</f>
        <v>0</v>
      </c>
      <c r="P369" t="s">
        <v>30</v>
      </c>
    </row>
    <row r="370" spans="1:16" x14ac:dyDescent="0.2">
      <c r="A370" s="29" t="s">
        <v>60</v>
      </c>
      <c r="E370" s="30" t="s">
        <v>57</v>
      </c>
    </row>
    <row r="371" spans="1:16" x14ac:dyDescent="0.2">
      <c r="A371" s="31" t="s">
        <v>61</v>
      </c>
      <c r="E371" s="32" t="s">
        <v>373</v>
      </c>
    </row>
    <row r="372" spans="1:16" ht="38.25" x14ac:dyDescent="0.2">
      <c r="A372" t="s">
        <v>63</v>
      </c>
      <c r="E372" s="30" t="s">
        <v>395</v>
      </c>
    </row>
    <row r="373" spans="1:16" ht="25.5" x14ac:dyDescent="0.2">
      <c r="A373" s="19" t="s">
        <v>55</v>
      </c>
      <c r="B373" s="24" t="s">
        <v>396</v>
      </c>
      <c r="C373" s="24" t="s">
        <v>397</v>
      </c>
      <c r="D373" s="19" t="s">
        <v>57</v>
      </c>
      <c r="E373" s="25" t="s">
        <v>398</v>
      </c>
      <c r="F373" s="26" t="s">
        <v>399</v>
      </c>
      <c r="G373" s="27">
        <v>26</v>
      </c>
      <c r="H373" s="28">
        <v>0</v>
      </c>
      <c r="I373" s="28">
        <f>ROUND(ROUND(H373,2)*ROUND(G373,3),2)</f>
        <v>0</v>
      </c>
      <c r="O373">
        <f>(I373*21)/100</f>
        <v>0</v>
      </c>
      <c r="P373" t="s">
        <v>30</v>
      </c>
    </row>
    <row r="374" spans="1:16" x14ac:dyDescent="0.2">
      <c r="A374" s="29" t="s">
        <v>60</v>
      </c>
      <c r="E374" s="30" t="s">
        <v>57</v>
      </c>
    </row>
    <row r="375" spans="1:16" x14ac:dyDescent="0.2">
      <c r="A375" s="31" t="s">
        <v>61</v>
      </c>
      <c r="E375" s="32" t="s">
        <v>373</v>
      </c>
    </row>
    <row r="376" spans="1:16" ht="38.25" x14ac:dyDescent="0.2">
      <c r="A376" t="s">
        <v>63</v>
      </c>
      <c r="E376" s="30" t="s">
        <v>400</v>
      </c>
    </row>
    <row r="377" spans="1:16" x14ac:dyDescent="0.2">
      <c r="A377" s="19" t="s">
        <v>55</v>
      </c>
      <c r="B377" s="24" t="s">
        <v>401</v>
      </c>
      <c r="C377" s="24" t="s">
        <v>402</v>
      </c>
      <c r="D377" s="19" t="s">
        <v>57</v>
      </c>
      <c r="E377" s="25" t="s">
        <v>403</v>
      </c>
      <c r="F377" s="26" t="s">
        <v>71</v>
      </c>
      <c r="G377" s="27">
        <v>26</v>
      </c>
      <c r="H377" s="28">
        <v>0</v>
      </c>
      <c r="I377" s="28">
        <f>ROUND(ROUND(H377,2)*ROUND(G377,3),2)</f>
        <v>0</v>
      </c>
      <c r="O377">
        <f>(I377*21)/100</f>
        <v>0</v>
      </c>
      <c r="P377" t="s">
        <v>30</v>
      </c>
    </row>
    <row r="378" spans="1:16" x14ac:dyDescent="0.2">
      <c r="A378" s="29" t="s">
        <v>60</v>
      </c>
      <c r="E378" s="30" t="s">
        <v>57</v>
      </c>
    </row>
    <row r="379" spans="1:16" x14ac:dyDescent="0.2">
      <c r="A379" s="31" t="s">
        <v>61</v>
      </c>
      <c r="E379" s="32" t="s">
        <v>373</v>
      </c>
    </row>
    <row r="380" spans="1:16" ht="51" x14ac:dyDescent="0.2">
      <c r="A380" t="s">
        <v>63</v>
      </c>
      <c r="E380" s="30" t="s">
        <v>404</v>
      </c>
    </row>
    <row r="381" spans="1:16" x14ac:dyDescent="0.2">
      <c r="A381" s="19" t="s">
        <v>55</v>
      </c>
      <c r="B381" s="24" t="s">
        <v>405</v>
      </c>
      <c r="C381" s="24" t="s">
        <v>406</v>
      </c>
      <c r="D381" s="19" t="s">
        <v>57</v>
      </c>
      <c r="E381" s="25" t="s">
        <v>407</v>
      </c>
      <c r="F381" s="26" t="s">
        <v>71</v>
      </c>
      <c r="G381" s="27">
        <v>2</v>
      </c>
      <c r="H381" s="28">
        <v>0</v>
      </c>
      <c r="I381" s="28">
        <f>ROUND(ROUND(H381,2)*ROUND(G381,3),2)</f>
        <v>0</v>
      </c>
      <c r="O381">
        <f>(I381*21)/100</f>
        <v>0</v>
      </c>
      <c r="P381" t="s">
        <v>30</v>
      </c>
    </row>
    <row r="382" spans="1:16" x14ac:dyDescent="0.2">
      <c r="A382" s="29" t="s">
        <v>60</v>
      </c>
      <c r="E382" s="30" t="s">
        <v>57</v>
      </c>
    </row>
    <row r="383" spans="1:16" x14ac:dyDescent="0.2">
      <c r="A383" s="31" t="s">
        <v>61</v>
      </c>
      <c r="E383" s="32" t="s">
        <v>373</v>
      </c>
    </row>
    <row r="384" spans="1:16" ht="38.25" x14ac:dyDescent="0.2">
      <c r="A384" t="s">
        <v>63</v>
      </c>
      <c r="E384" s="30" t="s">
        <v>408</v>
      </c>
    </row>
    <row r="385" spans="1:16" x14ac:dyDescent="0.2">
      <c r="A385" s="19" t="s">
        <v>55</v>
      </c>
      <c r="B385" s="24" t="s">
        <v>409</v>
      </c>
      <c r="C385" s="24" t="s">
        <v>410</v>
      </c>
      <c r="D385" s="19" t="s">
        <v>57</v>
      </c>
      <c r="E385" s="25" t="s">
        <v>411</v>
      </c>
      <c r="F385" s="26" t="s">
        <v>71</v>
      </c>
      <c r="G385" s="27">
        <v>2</v>
      </c>
      <c r="H385" s="28">
        <v>0</v>
      </c>
      <c r="I385" s="28">
        <f>ROUND(ROUND(H385,2)*ROUND(G385,3),2)</f>
        <v>0</v>
      </c>
      <c r="O385">
        <f>(I385*21)/100</f>
        <v>0</v>
      </c>
      <c r="P385" t="s">
        <v>30</v>
      </c>
    </row>
    <row r="386" spans="1:16" x14ac:dyDescent="0.2">
      <c r="A386" s="29" t="s">
        <v>60</v>
      </c>
      <c r="E386" s="30" t="s">
        <v>57</v>
      </c>
    </row>
    <row r="387" spans="1:16" x14ac:dyDescent="0.2">
      <c r="A387" s="31" t="s">
        <v>61</v>
      </c>
      <c r="E387" s="32" t="s">
        <v>373</v>
      </c>
    </row>
    <row r="388" spans="1:16" ht="51" x14ac:dyDescent="0.2">
      <c r="A388" t="s">
        <v>63</v>
      </c>
      <c r="E388" s="30" t="s">
        <v>412</v>
      </c>
    </row>
    <row r="389" spans="1:16" x14ac:dyDescent="0.2">
      <c r="A389" s="19" t="s">
        <v>55</v>
      </c>
      <c r="B389" s="24" t="s">
        <v>413</v>
      </c>
      <c r="C389" s="24" t="s">
        <v>414</v>
      </c>
      <c r="D389" s="19" t="s">
        <v>57</v>
      </c>
      <c r="E389" s="25" t="s">
        <v>415</v>
      </c>
      <c r="F389" s="26" t="s">
        <v>71</v>
      </c>
      <c r="G389" s="27">
        <v>2</v>
      </c>
      <c r="H389" s="28">
        <v>0</v>
      </c>
      <c r="I389" s="28">
        <f>ROUND(ROUND(H389,2)*ROUND(G389,3),2)</f>
        <v>0</v>
      </c>
      <c r="O389">
        <f>(I389*21)/100</f>
        <v>0</v>
      </c>
      <c r="P389" t="s">
        <v>30</v>
      </c>
    </row>
    <row r="390" spans="1:16" x14ac:dyDescent="0.2">
      <c r="A390" s="29" t="s">
        <v>60</v>
      </c>
      <c r="E390" s="30" t="s">
        <v>57</v>
      </c>
    </row>
    <row r="391" spans="1:16" x14ac:dyDescent="0.2">
      <c r="A391" s="31" t="s">
        <v>61</v>
      </c>
      <c r="E391" s="32" t="s">
        <v>373</v>
      </c>
    </row>
    <row r="392" spans="1:16" ht="38.25" x14ac:dyDescent="0.2">
      <c r="A392" t="s">
        <v>63</v>
      </c>
      <c r="E392" s="30" t="s">
        <v>416</v>
      </c>
    </row>
    <row r="393" spans="1:16" x14ac:dyDescent="0.2">
      <c r="A393" s="19" t="s">
        <v>55</v>
      </c>
      <c r="B393" s="24" t="s">
        <v>417</v>
      </c>
      <c r="C393" s="24" t="s">
        <v>418</v>
      </c>
      <c r="D393" s="19" t="s">
        <v>57</v>
      </c>
      <c r="E393" s="25" t="s">
        <v>419</v>
      </c>
      <c r="F393" s="26" t="s">
        <v>59</v>
      </c>
      <c r="G393" s="27">
        <v>16</v>
      </c>
      <c r="H393" s="28">
        <v>0</v>
      </c>
      <c r="I393" s="28">
        <f>ROUND(ROUND(H393,2)*ROUND(G393,3),2)</f>
        <v>0</v>
      </c>
      <c r="O393">
        <f>(I393*21)/100</f>
        <v>0</v>
      </c>
      <c r="P393" t="s">
        <v>30</v>
      </c>
    </row>
    <row r="394" spans="1:16" x14ac:dyDescent="0.2">
      <c r="A394" s="29" t="s">
        <v>60</v>
      </c>
      <c r="E394" s="30" t="s">
        <v>57</v>
      </c>
    </row>
    <row r="395" spans="1:16" x14ac:dyDescent="0.2">
      <c r="A395" s="31" t="s">
        <v>61</v>
      </c>
      <c r="E395" s="32" t="s">
        <v>373</v>
      </c>
    </row>
    <row r="396" spans="1:16" ht="51" x14ac:dyDescent="0.2">
      <c r="A396" t="s">
        <v>63</v>
      </c>
      <c r="E396" s="30" t="s">
        <v>420</v>
      </c>
    </row>
    <row r="397" spans="1:16" x14ac:dyDescent="0.2">
      <c r="A397" s="19" t="s">
        <v>55</v>
      </c>
      <c r="B397" s="24" t="s">
        <v>421</v>
      </c>
      <c r="C397" s="24" t="s">
        <v>422</v>
      </c>
      <c r="D397" s="19" t="s">
        <v>57</v>
      </c>
      <c r="E397" s="25" t="s">
        <v>423</v>
      </c>
      <c r="F397" s="26" t="s">
        <v>59</v>
      </c>
      <c r="G397" s="27">
        <v>45</v>
      </c>
      <c r="H397" s="28">
        <v>0</v>
      </c>
      <c r="I397" s="28">
        <f>ROUND(ROUND(H397,2)*ROUND(G397,3),2)</f>
        <v>0</v>
      </c>
      <c r="O397">
        <f>(I397*21)/100</f>
        <v>0</v>
      </c>
      <c r="P397" t="s">
        <v>30</v>
      </c>
    </row>
    <row r="398" spans="1:16" x14ac:dyDescent="0.2">
      <c r="A398" s="29" t="s">
        <v>60</v>
      </c>
      <c r="E398" s="30" t="s">
        <v>57</v>
      </c>
    </row>
    <row r="399" spans="1:16" x14ac:dyDescent="0.2">
      <c r="A399" s="31" t="s">
        <v>61</v>
      </c>
      <c r="E399" s="32" t="s">
        <v>373</v>
      </c>
    </row>
    <row r="400" spans="1:16" ht="51" x14ac:dyDescent="0.2">
      <c r="A400" t="s">
        <v>63</v>
      </c>
      <c r="E400" s="30" t="s">
        <v>424</v>
      </c>
    </row>
    <row r="401" spans="1:16" ht="25.5" x14ac:dyDescent="0.2">
      <c r="A401" s="19" t="s">
        <v>55</v>
      </c>
      <c r="B401" s="24" t="s">
        <v>425</v>
      </c>
      <c r="C401" s="24" t="s">
        <v>426</v>
      </c>
      <c r="D401" s="19" t="s">
        <v>57</v>
      </c>
      <c r="E401" s="25" t="s">
        <v>427</v>
      </c>
      <c r="F401" s="26" t="s">
        <v>71</v>
      </c>
      <c r="G401" s="27">
        <v>12</v>
      </c>
      <c r="H401" s="28">
        <v>0</v>
      </c>
      <c r="I401" s="28">
        <f>ROUND(ROUND(H401,2)*ROUND(G401,3),2)</f>
        <v>0</v>
      </c>
      <c r="O401">
        <f>(I401*21)/100</f>
        <v>0</v>
      </c>
      <c r="P401" t="s">
        <v>30</v>
      </c>
    </row>
    <row r="402" spans="1:16" x14ac:dyDescent="0.2">
      <c r="A402" s="29" t="s">
        <v>60</v>
      </c>
      <c r="E402" s="30" t="s">
        <v>57</v>
      </c>
    </row>
    <row r="403" spans="1:16" x14ac:dyDescent="0.2">
      <c r="A403" s="31" t="s">
        <v>61</v>
      </c>
      <c r="E403" s="32" t="s">
        <v>373</v>
      </c>
    </row>
    <row r="404" spans="1:16" ht="25.5" x14ac:dyDescent="0.2">
      <c r="A404" t="s">
        <v>63</v>
      </c>
      <c r="E404" s="30" t="s">
        <v>428</v>
      </c>
    </row>
  </sheetData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75" right="0.75" top="1" bottom="1" header="0.5" footer="0.5"/>
  <pageSetup paperSize="9" scale="79" fitToHeight="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52"/>
  <sheetViews>
    <sheetView showZeros="0" workbookViewId="0">
      <pane ySplit="9" topLeftCell="A10" activePane="bottomLeft" state="frozen"/>
      <selection pane="bottomLeft" activeCell="A10" sqref="A10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P1" t="s">
        <v>29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O2">
        <f>0+O10+O23+O28</f>
        <v>0</v>
      </c>
      <c r="P2" t="s">
        <v>29</v>
      </c>
    </row>
    <row r="3" spans="1:18" ht="15" customHeight="1" x14ac:dyDescent="0.25">
      <c r="A3" t="s">
        <v>12</v>
      </c>
      <c r="B3" s="11" t="s">
        <v>14</v>
      </c>
      <c r="C3" s="43" t="s">
        <v>15</v>
      </c>
      <c r="D3" s="39"/>
      <c r="E3" s="12" t="s">
        <v>16</v>
      </c>
      <c r="F3" s="4"/>
      <c r="G3" s="9"/>
      <c r="H3" s="8" t="s">
        <v>429</v>
      </c>
      <c r="I3" s="35">
        <f>0+I10+I23+I28</f>
        <v>0</v>
      </c>
      <c r="O3" t="s">
        <v>26</v>
      </c>
      <c r="P3" t="s">
        <v>30</v>
      </c>
    </row>
    <row r="4" spans="1:18" ht="15" customHeight="1" x14ac:dyDescent="0.25">
      <c r="A4" t="s">
        <v>17</v>
      </c>
      <c r="B4" s="11" t="s">
        <v>18</v>
      </c>
      <c r="C4" s="43" t="s">
        <v>19</v>
      </c>
      <c r="D4" s="39"/>
      <c r="E4" s="12" t="s">
        <v>20</v>
      </c>
      <c r="F4" s="4"/>
      <c r="G4" s="4"/>
      <c r="H4" s="10"/>
      <c r="I4" s="10"/>
      <c r="O4" t="s">
        <v>27</v>
      </c>
      <c r="P4" t="s">
        <v>30</v>
      </c>
    </row>
    <row r="5" spans="1:18" ht="12.75" customHeight="1" x14ac:dyDescent="0.25">
      <c r="A5" t="s">
        <v>21</v>
      </c>
      <c r="B5" s="11" t="s">
        <v>18</v>
      </c>
      <c r="C5" s="43" t="s">
        <v>22</v>
      </c>
      <c r="D5" s="39"/>
      <c r="E5" s="12" t="s">
        <v>23</v>
      </c>
      <c r="F5" s="4"/>
      <c r="G5" s="4"/>
      <c r="H5" s="4"/>
      <c r="I5" s="4"/>
      <c r="O5" t="s">
        <v>28</v>
      </c>
      <c r="P5" t="s">
        <v>30</v>
      </c>
    </row>
    <row r="6" spans="1:18" ht="12.75" customHeight="1" x14ac:dyDescent="0.25">
      <c r="A6" t="s">
        <v>24</v>
      </c>
      <c r="B6" s="13" t="s">
        <v>25</v>
      </c>
      <c r="C6" s="44" t="s">
        <v>429</v>
      </c>
      <c r="D6" s="45"/>
      <c r="E6" s="14" t="s">
        <v>430</v>
      </c>
      <c r="F6" s="2"/>
      <c r="G6" s="2"/>
      <c r="H6" s="2"/>
      <c r="I6" s="2"/>
    </row>
    <row r="7" spans="1:18" ht="12.75" customHeight="1" x14ac:dyDescent="0.2">
      <c r="A7" s="42" t="s">
        <v>33</v>
      </c>
      <c r="B7" s="42" t="s">
        <v>35</v>
      </c>
      <c r="C7" s="42" t="s">
        <v>37</v>
      </c>
      <c r="D7" s="42" t="s">
        <v>38</v>
      </c>
      <c r="E7" s="42" t="s">
        <v>39</v>
      </c>
      <c r="F7" s="42" t="s">
        <v>41</v>
      </c>
      <c r="G7" s="42" t="s">
        <v>43</v>
      </c>
      <c r="H7" s="42" t="s">
        <v>45</v>
      </c>
      <c r="I7" s="42"/>
    </row>
    <row r="8" spans="1:18" ht="12.75" customHeight="1" x14ac:dyDescent="0.2">
      <c r="A8" s="42"/>
      <c r="B8" s="42"/>
      <c r="C8" s="42"/>
      <c r="D8" s="42"/>
      <c r="E8" s="42"/>
      <c r="F8" s="42"/>
      <c r="G8" s="42"/>
      <c r="H8" s="1" t="s">
        <v>46</v>
      </c>
      <c r="I8" s="1" t="s">
        <v>48</v>
      </c>
    </row>
    <row r="9" spans="1:18" ht="12.75" customHeight="1" x14ac:dyDescent="0.2">
      <c r="A9" s="1" t="s">
        <v>34</v>
      </c>
      <c r="B9" s="1" t="s">
        <v>36</v>
      </c>
      <c r="C9" s="1" t="s">
        <v>30</v>
      </c>
      <c r="D9" s="1" t="s">
        <v>29</v>
      </c>
      <c r="E9" s="1" t="s">
        <v>40</v>
      </c>
      <c r="F9" s="1" t="s">
        <v>42</v>
      </c>
      <c r="G9" s="1" t="s">
        <v>44</v>
      </c>
      <c r="H9" s="1" t="s">
        <v>47</v>
      </c>
      <c r="I9" s="1" t="s">
        <v>49</v>
      </c>
    </row>
    <row r="10" spans="1:18" ht="12.75" customHeight="1" x14ac:dyDescent="0.2">
      <c r="A10" s="20" t="s">
        <v>52</v>
      </c>
      <c r="B10" s="20"/>
      <c r="C10" s="21" t="s">
        <v>146</v>
      </c>
      <c r="D10" s="20"/>
      <c r="E10" s="22" t="s">
        <v>147</v>
      </c>
      <c r="F10" s="20"/>
      <c r="G10" s="20"/>
      <c r="H10" s="20"/>
      <c r="I10" s="23">
        <f>0+Q10</f>
        <v>0</v>
      </c>
      <c r="O10">
        <f>0+R10</f>
        <v>0</v>
      </c>
      <c r="Q10">
        <f>0+I11+I15+I19</f>
        <v>0</v>
      </c>
      <c r="R10">
        <f>0+O11+O15+O19</f>
        <v>0</v>
      </c>
    </row>
    <row r="11" spans="1:18" ht="25.5" x14ac:dyDescent="0.2">
      <c r="A11" s="19" t="s">
        <v>55</v>
      </c>
      <c r="B11" s="24" t="s">
        <v>36</v>
      </c>
      <c r="C11" s="24" t="s">
        <v>432</v>
      </c>
      <c r="D11" s="19" t="s">
        <v>57</v>
      </c>
      <c r="E11" s="25" t="s">
        <v>433</v>
      </c>
      <c r="F11" s="26" t="s">
        <v>71</v>
      </c>
      <c r="G11" s="27">
        <v>26</v>
      </c>
      <c r="H11" s="28">
        <v>0</v>
      </c>
      <c r="I11" s="28">
        <f>ROUND(ROUND(H11,2)*ROUND(G11,3),2)</f>
        <v>0</v>
      </c>
      <c r="O11">
        <f>(I11*21)/100</f>
        <v>0</v>
      </c>
      <c r="P11" t="s">
        <v>30</v>
      </c>
    </row>
    <row r="12" spans="1:18" x14ac:dyDescent="0.2">
      <c r="A12" s="29" t="s">
        <v>60</v>
      </c>
      <c r="E12" s="30" t="s">
        <v>57</v>
      </c>
    </row>
    <row r="13" spans="1:18" x14ac:dyDescent="0.2">
      <c r="A13" s="31" t="s">
        <v>61</v>
      </c>
      <c r="E13" s="32" t="s">
        <v>151</v>
      </c>
    </row>
    <row r="14" spans="1:18" ht="63.75" x14ac:dyDescent="0.2">
      <c r="A14" t="s">
        <v>63</v>
      </c>
      <c r="E14" s="30" t="s">
        <v>194</v>
      </c>
    </row>
    <row r="15" spans="1:18" ht="25.5" x14ac:dyDescent="0.2">
      <c r="A15" s="19" t="s">
        <v>55</v>
      </c>
      <c r="B15" s="24" t="s">
        <v>30</v>
      </c>
      <c r="C15" s="24" t="s">
        <v>434</v>
      </c>
      <c r="D15" s="19" t="s">
        <v>57</v>
      </c>
      <c r="E15" s="25" t="s">
        <v>435</v>
      </c>
      <c r="F15" s="26" t="s">
        <v>71</v>
      </c>
      <c r="G15" s="27">
        <v>12</v>
      </c>
      <c r="H15" s="28">
        <v>0</v>
      </c>
      <c r="I15" s="28">
        <f>ROUND(ROUND(H15,2)*ROUND(G15,3),2)</f>
        <v>0</v>
      </c>
      <c r="O15">
        <f>(I15*21)/100</f>
        <v>0</v>
      </c>
      <c r="P15" t="s">
        <v>30</v>
      </c>
    </row>
    <row r="16" spans="1:18" x14ac:dyDescent="0.2">
      <c r="A16" s="29" t="s">
        <v>60</v>
      </c>
      <c r="E16" s="30" t="s">
        <v>57</v>
      </c>
    </row>
    <row r="17" spans="1:18" x14ac:dyDescent="0.2">
      <c r="A17" s="31" t="s">
        <v>61</v>
      </c>
      <c r="E17" s="32" t="s">
        <v>151</v>
      </c>
    </row>
    <row r="18" spans="1:18" ht="38.25" x14ac:dyDescent="0.2">
      <c r="A18" t="s">
        <v>63</v>
      </c>
      <c r="E18" s="30" t="s">
        <v>436</v>
      </c>
    </row>
    <row r="19" spans="1:18" ht="25.5" x14ac:dyDescent="0.2">
      <c r="A19" s="19" t="s">
        <v>55</v>
      </c>
      <c r="B19" s="24" t="s">
        <v>29</v>
      </c>
      <c r="C19" s="24" t="s">
        <v>437</v>
      </c>
      <c r="D19" s="19" t="s">
        <v>57</v>
      </c>
      <c r="E19" s="25" t="s">
        <v>438</v>
      </c>
      <c r="F19" s="26" t="s">
        <v>71</v>
      </c>
      <c r="G19" s="27">
        <v>12</v>
      </c>
      <c r="H19" s="28">
        <v>0</v>
      </c>
      <c r="I19" s="28">
        <f>ROUND(ROUND(H19,2)*ROUND(G19,3),2)</f>
        <v>0</v>
      </c>
      <c r="O19">
        <f>(I19*21)/100</f>
        <v>0</v>
      </c>
      <c r="P19" t="s">
        <v>30</v>
      </c>
    </row>
    <row r="20" spans="1:18" x14ac:dyDescent="0.2">
      <c r="A20" s="29" t="s">
        <v>60</v>
      </c>
      <c r="E20" s="30" t="s">
        <v>57</v>
      </c>
    </row>
    <row r="21" spans="1:18" x14ac:dyDescent="0.2">
      <c r="A21" s="31" t="s">
        <v>61</v>
      </c>
      <c r="E21" s="32" t="s">
        <v>151</v>
      </c>
    </row>
    <row r="22" spans="1:18" ht="38.25" x14ac:dyDescent="0.2">
      <c r="A22" t="s">
        <v>63</v>
      </c>
      <c r="E22" s="30" t="s">
        <v>439</v>
      </c>
    </row>
    <row r="23" spans="1:18" ht="12.75" customHeight="1" x14ac:dyDescent="0.2">
      <c r="A23" s="2" t="s">
        <v>52</v>
      </c>
      <c r="B23" s="2"/>
      <c r="C23" s="33" t="s">
        <v>281</v>
      </c>
      <c r="D23" s="2"/>
      <c r="E23" s="22" t="s">
        <v>282</v>
      </c>
      <c r="F23" s="2"/>
      <c r="G23" s="2"/>
      <c r="H23" s="2"/>
      <c r="I23" s="34">
        <f>0+Q23</f>
        <v>0</v>
      </c>
      <c r="O23">
        <f>0+R23</f>
        <v>0</v>
      </c>
      <c r="Q23">
        <f>0+I24</f>
        <v>0</v>
      </c>
      <c r="R23">
        <f>0+O24</f>
        <v>0</v>
      </c>
    </row>
    <row r="24" spans="1:18" ht="25.5" x14ac:dyDescent="0.2">
      <c r="A24" s="19" t="s">
        <v>55</v>
      </c>
      <c r="B24" s="24" t="s">
        <v>40</v>
      </c>
      <c r="C24" s="24" t="s">
        <v>440</v>
      </c>
      <c r="D24" s="19" t="s">
        <v>57</v>
      </c>
      <c r="E24" s="25" t="s">
        <v>441</v>
      </c>
      <c r="F24" s="26" t="s">
        <v>71</v>
      </c>
      <c r="G24" s="27">
        <v>12</v>
      </c>
      <c r="H24" s="28">
        <v>0</v>
      </c>
      <c r="I24" s="28">
        <f>ROUND(ROUND(H24,2)*ROUND(G24,3),2)</f>
        <v>0</v>
      </c>
      <c r="O24">
        <f>(I24*21)/100</f>
        <v>0</v>
      </c>
      <c r="P24" t="s">
        <v>30</v>
      </c>
    </row>
    <row r="25" spans="1:18" x14ac:dyDescent="0.2">
      <c r="A25" s="29" t="s">
        <v>60</v>
      </c>
      <c r="E25" s="30" t="s">
        <v>57</v>
      </c>
    </row>
    <row r="26" spans="1:18" x14ac:dyDescent="0.2">
      <c r="A26" s="31" t="s">
        <v>61</v>
      </c>
      <c r="E26" s="32" t="s">
        <v>286</v>
      </c>
    </row>
    <row r="27" spans="1:18" ht="63.75" x14ac:dyDescent="0.2">
      <c r="A27" t="s">
        <v>63</v>
      </c>
      <c r="E27" s="30" t="s">
        <v>305</v>
      </c>
    </row>
    <row r="28" spans="1:18" ht="12.75" customHeight="1" x14ac:dyDescent="0.2">
      <c r="A28" s="2" t="s">
        <v>52</v>
      </c>
      <c r="B28" s="2"/>
      <c r="C28" s="33" t="s">
        <v>368</v>
      </c>
      <c r="D28" s="2"/>
      <c r="E28" s="22" t="s">
        <v>369</v>
      </c>
      <c r="F28" s="2"/>
      <c r="G28" s="2"/>
      <c r="H28" s="2"/>
      <c r="I28" s="34">
        <f>0+Q28</f>
        <v>0</v>
      </c>
      <c r="O28">
        <f>0+R28</f>
        <v>0</v>
      </c>
      <c r="Q28">
        <f>0+I29+I33+I37+I41+I45+I49</f>
        <v>0</v>
      </c>
      <c r="R28">
        <f>0+O29+O33+O37+O41+O45+O49</f>
        <v>0</v>
      </c>
    </row>
    <row r="29" spans="1:18" x14ac:dyDescent="0.2">
      <c r="A29" s="19" t="s">
        <v>55</v>
      </c>
      <c r="B29" s="24" t="s">
        <v>42</v>
      </c>
      <c r="C29" s="24" t="s">
        <v>442</v>
      </c>
      <c r="D29" s="19" t="s">
        <v>57</v>
      </c>
      <c r="E29" s="25" t="s">
        <v>443</v>
      </c>
      <c r="F29" s="26" t="s">
        <v>71</v>
      </c>
      <c r="G29" s="27">
        <v>26</v>
      </c>
      <c r="H29" s="28">
        <v>0</v>
      </c>
      <c r="I29" s="28">
        <f>ROUND(ROUND(H29,2)*ROUND(G29,3),2)</f>
        <v>0</v>
      </c>
      <c r="O29">
        <f>(I29*21)/100</f>
        <v>0</v>
      </c>
      <c r="P29" t="s">
        <v>30</v>
      </c>
    </row>
    <row r="30" spans="1:18" x14ac:dyDescent="0.2">
      <c r="A30" s="29" t="s">
        <v>60</v>
      </c>
      <c r="E30" s="30" t="s">
        <v>57</v>
      </c>
    </row>
    <row r="31" spans="1:18" x14ac:dyDescent="0.2">
      <c r="A31" s="31" t="s">
        <v>61</v>
      </c>
      <c r="E31" s="32" t="s">
        <v>373</v>
      </c>
    </row>
    <row r="32" spans="1:18" ht="51" x14ac:dyDescent="0.2">
      <c r="A32" t="s">
        <v>63</v>
      </c>
      <c r="E32" s="30" t="s">
        <v>444</v>
      </c>
    </row>
    <row r="33" spans="1:16" x14ac:dyDescent="0.2">
      <c r="A33" s="19" t="s">
        <v>55</v>
      </c>
      <c r="B33" s="24" t="s">
        <v>44</v>
      </c>
      <c r="C33" s="24" t="s">
        <v>445</v>
      </c>
      <c r="D33" s="19" t="s">
        <v>57</v>
      </c>
      <c r="E33" s="25" t="s">
        <v>446</v>
      </c>
      <c r="F33" s="26" t="s">
        <v>71</v>
      </c>
      <c r="G33" s="27">
        <v>26</v>
      </c>
      <c r="H33" s="28">
        <v>0</v>
      </c>
      <c r="I33" s="28">
        <f>ROUND(ROUND(H33,2)*ROUND(G33,3),2)</f>
        <v>0</v>
      </c>
      <c r="O33">
        <f>(I33*21)/100</f>
        <v>0</v>
      </c>
      <c r="P33" t="s">
        <v>30</v>
      </c>
    </row>
    <row r="34" spans="1:16" x14ac:dyDescent="0.2">
      <c r="A34" s="29" t="s">
        <v>60</v>
      </c>
      <c r="E34" s="30" t="s">
        <v>57</v>
      </c>
    </row>
    <row r="35" spans="1:16" x14ac:dyDescent="0.2">
      <c r="A35" s="31" t="s">
        <v>61</v>
      </c>
      <c r="E35" s="32" t="s">
        <v>373</v>
      </c>
    </row>
    <row r="36" spans="1:16" ht="38.25" x14ac:dyDescent="0.2">
      <c r="A36" t="s">
        <v>63</v>
      </c>
      <c r="E36" s="30" t="s">
        <v>447</v>
      </c>
    </row>
    <row r="37" spans="1:16" x14ac:dyDescent="0.2">
      <c r="A37" s="19" t="s">
        <v>55</v>
      </c>
      <c r="B37" s="24" t="s">
        <v>83</v>
      </c>
      <c r="C37" s="24" t="s">
        <v>406</v>
      </c>
      <c r="D37" s="19" t="s">
        <v>57</v>
      </c>
      <c r="E37" s="25" t="s">
        <v>407</v>
      </c>
      <c r="F37" s="26" t="s">
        <v>71</v>
      </c>
      <c r="G37" s="27">
        <v>2</v>
      </c>
      <c r="H37" s="28">
        <v>0</v>
      </c>
      <c r="I37" s="28">
        <f>ROUND(ROUND(H37,2)*ROUND(G37,3),2)</f>
        <v>0</v>
      </c>
      <c r="O37">
        <f>(I37*21)/100</f>
        <v>0</v>
      </c>
      <c r="P37" t="s">
        <v>30</v>
      </c>
    </row>
    <row r="38" spans="1:16" x14ac:dyDescent="0.2">
      <c r="A38" s="29" t="s">
        <v>60</v>
      </c>
      <c r="E38" s="30" t="s">
        <v>57</v>
      </c>
    </row>
    <row r="39" spans="1:16" x14ac:dyDescent="0.2">
      <c r="A39" s="31" t="s">
        <v>61</v>
      </c>
      <c r="E39" s="32" t="s">
        <v>373</v>
      </c>
    </row>
    <row r="40" spans="1:16" ht="38.25" x14ac:dyDescent="0.2">
      <c r="A40" t="s">
        <v>63</v>
      </c>
      <c r="E40" s="30" t="s">
        <v>408</v>
      </c>
    </row>
    <row r="41" spans="1:16" x14ac:dyDescent="0.2">
      <c r="A41" s="19" t="s">
        <v>55</v>
      </c>
      <c r="B41" s="24" t="s">
        <v>88</v>
      </c>
      <c r="C41" s="24" t="s">
        <v>410</v>
      </c>
      <c r="D41" s="19" t="s">
        <v>57</v>
      </c>
      <c r="E41" s="25" t="s">
        <v>411</v>
      </c>
      <c r="F41" s="26" t="s">
        <v>71</v>
      </c>
      <c r="G41" s="27">
        <v>2</v>
      </c>
      <c r="H41" s="28">
        <v>0</v>
      </c>
      <c r="I41" s="28">
        <f>ROUND(ROUND(H41,2)*ROUND(G41,3),2)</f>
        <v>0</v>
      </c>
      <c r="O41">
        <f>(I41*21)/100</f>
        <v>0</v>
      </c>
      <c r="P41" t="s">
        <v>30</v>
      </c>
    </row>
    <row r="42" spans="1:16" x14ac:dyDescent="0.2">
      <c r="A42" s="29" t="s">
        <v>60</v>
      </c>
      <c r="E42" s="30" t="s">
        <v>57</v>
      </c>
    </row>
    <row r="43" spans="1:16" x14ac:dyDescent="0.2">
      <c r="A43" s="31" t="s">
        <v>61</v>
      </c>
      <c r="E43" s="32" t="s">
        <v>373</v>
      </c>
    </row>
    <row r="44" spans="1:16" ht="51" x14ac:dyDescent="0.2">
      <c r="A44" t="s">
        <v>63</v>
      </c>
      <c r="E44" s="30" t="s">
        <v>412</v>
      </c>
    </row>
    <row r="45" spans="1:16" x14ac:dyDescent="0.2">
      <c r="A45" s="19" t="s">
        <v>55</v>
      </c>
      <c r="B45" s="24" t="s">
        <v>47</v>
      </c>
      <c r="C45" s="24" t="s">
        <v>414</v>
      </c>
      <c r="D45" s="19" t="s">
        <v>57</v>
      </c>
      <c r="E45" s="25" t="s">
        <v>415</v>
      </c>
      <c r="F45" s="26" t="s">
        <v>71</v>
      </c>
      <c r="G45" s="27">
        <v>2</v>
      </c>
      <c r="H45" s="28">
        <v>0</v>
      </c>
      <c r="I45" s="28">
        <f>ROUND(ROUND(H45,2)*ROUND(G45,3),2)</f>
        <v>0</v>
      </c>
      <c r="O45">
        <f>(I45*21)/100</f>
        <v>0</v>
      </c>
      <c r="P45" t="s">
        <v>30</v>
      </c>
    </row>
    <row r="46" spans="1:16" x14ac:dyDescent="0.2">
      <c r="A46" s="29" t="s">
        <v>60</v>
      </c>
      <c r="E46" s="30" t="s">
        <v>57</v>
      </c>
    </row>
    <row r="47" spans="1:16" x14ac:dyDescent="0.2">
      <c r="A47" s="31" t="s">
        <v>61</v>
      </c>
      <c r="E47" s="32" t="s">
        <v>373</v>
      </c>
    </row>
    <row r="48" spans="1:16" ht="38.25" x14ac:dyDescent="0.2">
      <c r="A48" t="s">
        <v>63</v>
      </c>
      <c r="E48" s="30" t="s">
        <v>416</v>
      </c>
    </row>
    <row r="49" spans="1:16" x14ac:dyDescent="0.2">
      <c r="A49" s="19" t="s">
        <v>55</v>
      </c>
      <c r="B49" s="24" t="s">
        <v>49</v>
      </c>
      <c r="C49" s="24" t="s">
        <v>418</v>
      </c>
      <c r="D49" s="19" t="s">
        <v>57</v>
      </c>
      <c r="E49" s="25" t="s">
        <v>419</v>
      </c>
      <c r="F49" s="26" t="s">
        <v>59</v>
      </c>
      <c r="G49" s="27">
        <v>8</v>
      </c>
      <c r="H49" s="28">
        <v>0</v>
      </c>
      <c r="I49" s="28">
        <f>ROUND(ROUND(H49,2)*ROUND(G49,3),2)</f>
        <v>0</v>
      </c>
      <c r="O49">
        <f>(I49*21)/100</f>
        <v>0</v>
      </c>
      <c r="P49" t="s">
        <v>30</v>
      </c>
    </row>
    <row r="50" spans="1:16" x14ac:dyDescent="0.2">
      <c r="A50" s="29" t="s">
        <v>60</v>
      </c>
      <c r="E50" s="30" t="s">
        <v>57</v>
      </c>
    </row>
    <row r="51" spans="1:16" x14ac:dyDescent="0.2">
      <c r="A51" s="31" t="s">
        <v>61</v>
      </c>
      <c r="E51" s="32" t="s">
        <v>373</v>
      </c>
    </row>
    <row r="52" spans="1:16" ht="51" x14ac:dyDescent="0.2">
      <c r="A52" t="s">
        <v>63</v>
      </c>
      <c r="E52" s="30" t="s">
        <v>420</v>
      </c>
    </row>
  </sheetData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75" right="0.75" top="1" bottom="1" header="0.5" footer="0.5"/>
  <pageSetup paperSize="9" scale="79" fitToHeight="0" orientation="landscape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E34"/>
  <sheetViews>
    <sheetView showZeros="0" workbookViewId="0">
      <pane ySplit="9" topLeftCell="A27" activePane="bottomLeft" state="frozen"/>
      <selection pane="bottomLeft" activeCell="K31" sqref="K3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4"/>
      <c r="C1" s="4"/>
      <c r="D1" s="4"/>
      <c r="E1" s="4" t="s">
        <v>0</v>
      </c>
      <c r="F1" s="4"/>
      <c r="G1" s="4"/>
      <c r="H1" s="4"/>
      <c r="I1" s="4"/>
      <c r="P1" t="s">
        <v>29</v>
      </c>
    </row>
    <row r="2" spans="1:18" ht="24.95" customHeight="1" x14ac:dyDescent="0.2">
      <c r="B2" s="4"/>
      <c r="C2" s="4"/>
      <c r="D2" s="4"/>
      <c r="E2" s="3" t="s">
        <v>13</v>
      </c>
      <c r="F2" s="4"/>
      <c r="G2" s="4"/>
      <c r="H2" s="2"/>
      <c r="I2" s="2"/>
      <c r="O2">
        <f>0+O10+O23</f>
        <v>0</v>
      </c>
      <c r="P2" t="s">
        <v>29</v>
      </c>
    </row>
    <row r="3" spans="1:18" ht="15" customHeight="1" x14ac:dyDescent="0.25">
      <c r="A3" t="s">
        <v>12</v>
      </c>
      <c r="B3" s="11" t="s">
        <v>14</v>
      </c>
      <c r="C3" s="43" t="s">
        <v>15</v>
      </c>
      <c r="D3" s="39"/>
      <c r="E3" s="12" t="s">
        <v>16</v>
      </c>
      <c r="F3" s="4"/>
      <c r="G3" s="9"/>
      <c r="H3" s="8" t="s">
        <v>450</v>
      </c>
      <c r="I3" s="35">
        <f>0+I10+I23</f>
        <v>0</v>
      </c>
      <c r="O3" t="s">
        <v>26</v>
      </c>
      <c r="P3" t="s">
        <v>30</v>
      </c>
    </row>
    <row r="4" spans="1:18" ht="15" customHeight="1" x14ac:dyDescent="0.25">
      <c r="A4" t="s">
        <v>17</v>
      </c>
      <c r="B4" s="11" t="s">
        <v>18</v>
      </c>
      <c r="C4" s="43" t="s">
        <v>19</v>
      </c>
      <c r="D4" s="39"/>
      <c r="E4" s="12" t="s">
        <v>20</v>
      </c>
      <c r="F4" s="4"/>
      <c r="G4" s="4"/>
      <c r="H4" s="10"/>
      <c r="I4" s="10"/>
      <c r="O4" t="s">
        <v>27</v>
      </c>
      <c r="P4" t="s">
        <v>30</v>
      </c>
    </row>
    <row r="5" spans="1:18" ht="12.75" customHeight="1" x14ac:dyDescent="0.25">
      <c r="A5" t="s">
        <v>21</v>
      </c>
      <c r="B5" s="11" t="s">
        <v>18</v>
      </c>
      <c r="C5" s="43" t="s">
        <v>448</v>
      </c>
      <c r="D5" s="39"/>
      <c r="E5" s="12" t="s">
        <v>449</v>
      </c>
      <c r="F5" s="4"/>
      <c r="G5" s="4"/>
      <c r="H5" s="4"/>
      <c r="I5" s="4"/>
      <c r="O5" t="s">
        <v>28</v>
      </c>
      <c r="P5" t="s">
        <v>30</v>
      </c>
    </row>
    <row r="6" spans="1:18" ht="12.75" customHeight="1" x14ac:dyDescent="0.25">
      <c r="A6" t="s">
        <v>24</v>
      </c>
      <c r="B6" s="13" t="s">
        <v>25</v>
      </c>
      <c r="C6" s="44" t="s">
        <v>450</v>
      </c>
      <c r="D6" s="45"/>
      <c r="E6" s="14" t="s">
        <v>449</v>
      </c>
      <c r="F6" s="2"/>
      <c r="G6" s="2"/>
      <c r="H6" s="2"/>
      <c r="I6" s="2"/>
    </row>
    <row r="7" spans="1:18" ht="12.75" customHeight="1" x14ac:dyDescent="0.2">
      <c r="A7" s="42" t="s">
        <v>33</v>
      </c>
      <c r="B7" s="42" t="s">
        <v>35</v>
      </c>
      <c r="C7" s="42" t="s">
        <v>37</v>
      </c>
      <c r="D7" s="42" t="s">
        <v>38</v>
      </c>
      <c r="E7" s="42" t="s">
        <v>39</v>
      </c>
      <c r="F7" s="42" t="s">
        <v>41</v>
      </c>
      <c r="G7" s="42" t="s">
        <v>43</v>
      </c>
      <c r="H7" s="42" t="s">
        <v>45</v>
      </c>
      <c r="I7" s="42"/>
    </row>
    <row r="8" spans="1:18" ht="12.75" customHeight="1" x14ac:dyDescent="0.2">
      <c r="A8" s="42"/>
      <c r="B8" s="42"/>
      <c r="C8" s="42"/>
      <c r="D8" s="42"/>
      <c r="E8" s="42"/>
      <c r="F8" s="42"/>
      <c r="G8" s="42"/>
      <c r="H8" s="1" t="s">
        <v>46</v>
      </c>
      <c r="I8" s="1" t="s">
        <v>48</v>
      </c>
    </row>
    <row r="9" spans="1:18" ht="12.75" customHeight="1" x14ac:dyDescent="0.2">
      <c r="A9" s="1" t="s">
        <v>34</v>
      </c>
      <c r="B9" s="1" t="s">
        <v>36</v>
      </c>
      <c r="C9" s="1" t="s">
        <v>30</v>
      </c>
      <c r="D9" s="1" t="s">
        <v>29</v>
      </c>
      <c r="E9" s="1" t="s">
        <v>40</v>
      </c>
      <c r="F9" s="1" t="s">
        <v>42</v>
      </c>
      <c r="G9" s="1" t="s">
        <v>44</v>
      </c>
      <c r="H9" s="1" t="s">
        <v>47</v>
      </c>
      <c r="I9" s="1" t="s">
        <v>49</v>
      </c>
    </row>
    <row r="10" spans="1:18" ht="12.75" customHeight="1" x14ac:dyDescent="0.2">
      <c r="A10" s="20" t="s">
        <v>52</v>
      </c>
      <c r="B10" s="20"/>
      <c r="C10" s="21" t="s">
        <v>36</v>
      </c>
      <c r="D10" s="20"/>
      <c r="E10" s="22" t="s">
        <v>453</v>
      </c>
      <c r="F10" s="20"/>
      <c r="G10" s="20"/>
      <c r="H10" s="20"/>
      <c r="I10" s="23">
        <f>0+Q10</f>
        <v>0</v>
      </c>
      <c r="O10">
        <f>0+R10</f>
        <v>0</v>
      </c>
      <c r="Q10">
        <f>0+I11+I15+I19</f>
        <v>0</v>
      </c>
      <c r="R10">
        <f>0+O11+O15+O19</f>
        <v>0</v>
      </c>
    </row>
    <row r="11" spans="1:18" x14ac:dyDescent="0.2">
      <c r="A11" s="19" t="s">
        <v>55</v>
      </c>
      <c r="B11" s="24" t="s">
        <v>36</v>
      </c>
      <c r="C11" s="24" t="s">
        <v>454</v>
      </c>
      <c r="D11" s="19" t="s">
        <v>57</v>
      </c>
      <c r="E11" s="25" t="s">
        <v>455</v>
      </c>
      <c r="F11" s="26" t="s">
        <v>456</v>
      </c>
      <c r="G11" s="27">
        <v>1</v>
      </c>
      <c r="H11" s="28">
        <v>0</v>
      </c>
      <c r="I11" s="28">
        <f>ROUND(ROUND(H11,2)*ROUND(G11,3),2)</f>
        <v>0</v>
      </c>
      <c r="O11">
        <f>(I11*21)/100</f>
        <v>0</v>
      </c>
      <c r="P11" t="s">
        <v>30</v>
      </c>
    </row>
    <row r="12" spans="1:18" x14ac:dyDescent="0.2">
      <c r="A12" s="29" t="s">
        <v>60</v>
      </c>
      <c r="E12" s="30" t="s">
        <v>457</v>
      </c>
    </row>
    <row r="13" spans="1:18" x14ac:dyDescent="0.2">
      <c r="A13" s="31" t="s">
        <v>61</v>
      </c>
      <c r="E13" s="32" t="s">
        <v>458</v>
      </c>
    </row>
    <row r="14" spans="1:18" ht="89.25" x14ac:dyDescent="0.2">
      <c r="A14" t="s">
        <v>63</v>
      </c>
      <c r="E14" s="30" t="s">
        <v>459</v>
      </c>
    </row>
    <row r="15" spans="1:18" x14ac:dyDescent="0.2">
      <c r="A15" s="19" t="s">
        <v>55</v>
      </c>
      <c r="B15" s="24" t="s">
        <v>30</v>
      </c>
      <c r="C15" s="24" t="s">
        <v>460</v>
      </c>
      <c r="D15" s="19" t="s">
        <v>57</v>
      </c>
      <c r="E15" s="25" t="s">
        <v>461</v>
      </c>
      <c r="F15" s="26" t="s">
        <v>456</v>
      </c>
      <c r="G15" s="27">
        <v>1</v>
      </c>
      <c r="H15" s="28">
        <v>0</v>
      </c>
      <c r="I15" s="28">
        <f>ROUND(ROUND(H15,2)*ROUND(G15,3),2)</f>
        <v>0</v>
      </c>
      <c r="O15">
        <f>(I15*21)/100</f>
        <v>0</v>
      </c>
      <c r="P15" t="s">
        <v>30</v>
      </c>
    </row>
    <row r="16" spans="1:18" x14ac:dyDescent="0.2">
      <c r="A16" s="29" t="s">
        <v>60</v>
      </c>
      <c r="E16" s="30" t="s">
        <v>462</v>
      </c>
    </row>
    <row r="17" spans="1:31" x14ac:dyDescent="0.2">
      <c r="A17" s="31" t="s">
        <v>61</v>
      </c>
      <c r="E17" s="32" t="s">
        <v>458</v>
      </c>
    </row>
    <row r="18" spans="1:31" ht="38.25" x14ac:dyDescent="0.2">
      <c r="A18" t="s">
        <v>63</v>
      </c>
      <c r="E18" s="30" t="s">
        <v>463</v>
      </c>
    </row>
    <row r="19" spans="1:31" x14ac:dyDescent="0.2">
      <c r="A19" s="19" t="s">
        <v>55</v>
      </c>
      <c r="B19" s="24" t="s">
        <v>29</v>
      </c>
      <c r="C19" s="24" t="s">
        <v>464</v>
      </c>
      <c r="D19" s="19" t="s">
        <v>57</v>
      </c>
      <c r="E19" s="25" t="s">
        <v>465</v>
      </c>
      <c r="F19" s="26" t="s">
        <v>456</v>
      </c>
      <c r="G19" s="27">
        <v>1</v>
      </c>
      <c r="H19" s="28">
        <v>0</v>
      </c>
      <c r="I19" s="28">
        <f>ROUND(ROUND(H19,2)*ROUND(G19,3),2)</f>
        <v>0</v>
      </c>
      <c r="O19">
        <f>(I19*21)/100</f>
        <v>0</v>
      </c>
      <c r="P19" t="s">
        <v>30</v>
      </c>
    </row>
    <row r="20" spans="1:31" x14ac:dyDescent="0.2">
      <c r="A20" s="29" t="s">
        <v>60</v>
      </c>
      <c r="E20" s="30" t="s">
        <v>466</v>
      </c>
    </row>
    <row r="21" spans="1:31" x14ac:dyDescent="0.2">
      <c r="A21" s="31" t="s">
        <v>61</v>
      </c>
      <c r="E21" s="32" t="s">
        <v>458</v>
      </c>
    </row>
    <row r="22" spans="1:31" ht="114.75" x14ac:dyDescent="0.2">
      <c r="A22" t="s">
        <v>63</v>
      </c>
      <c r="E22" s="30" t="s">
        <v>467</v>
      </c>
    </row>
    <row r="23" spans="1:31" ht="12.75" customHeight="1" x14ac:dyDescent="0.2">
      <c r="A23" s="2" t="s">
        <v>52</v>
      </c>
      <c r="B23" s="2"/>
      <c r="C23" s="33" t="s">
        <v>30</v>
      </c>
      <c r="D23" s="2"/>
      <c r="E23" s="22" t="s">
        <v>468</v>
      </c>
      <c r="F23" s="2"/>
      <c r="G23" s="2"/>
      <c r="H23" s="2"/>
      <c r="I23" s="34">
        <f>0+Q23</f>
        <v>0</v>
      </c>
      <c r="O23">
        <f>0+R23</f>
        <v>0</v>
      </c>
      <c r="Q23">
        <f>0+I24+I28</f>
        <v>0</v>
      </c>
      <c r="R23">
        <f>0+O24+O28</f>
        <v>0</v>
      </c>
    </row>
    <row r="24" spans="1:31" x14ac:dyDescent="0.2">
      <c r="A24" s="19" t="s">
        <v>55</v>
      </c>
      <c r="B24" s="24" t="s">
        <v>40</v>
      </c>
      <c r="C24" s="24" t="s">
        <v>469</v>
      </c>
      <c r="D24" s="19" t="s">
        <v>57</v>
      </c>
      <c r="E24" s="25" t="s">
        <v>470</v>
      </c>
      <c r="F24" s="26" t="s">
        <v>456</v>
      </c>
      <c r="G24" s="27">
        <v>1</v>
      </c>
      <c r="H24" s="28">
        <v>0</v>
      </c>
      <c r="I24" s="28">
        <f>ROUND(ROUND(H24,2)*ROUND(G24,3),2)</f>
        <v>0</v>
      </c>
      <c r="O24">
        <f>(I24*21)/100</f>
        <v>0</v>
      </c>
      <c r="P24" t="s">
        <v>30</v>
      </c>
    </row>
    <row r="25" spans="1:31" x14ac:dyDescent="0.2">
      <c r="A25" s="29" t="s">
        <v>60</v>
      </c>
      <c r="E25" s="30" t="s">
        <v>471</v>
      </c>
    </row>
    <row r="26" spans="1:31" x14ac:dyDescent="0.2">
      <c r="A26" s="31" t="s">
        <v>61</v>
      </c>
      <c r="E26" s="32" t="s">
        <v>458</v>
      </c>
    </row>
    <row r="27" spans="1:31" ht="89.25" x14ac:dyDescent="0.2">
      <c r="A27" t="s">
        <v>63</v>
      </c>
      <c r="E27" s="30" t="s">
        <v>472</v>
      </c>
    </row>
    <row r="28" spans="1:31" x14ac:dyDescent="0.2">
      <c r="A28" s="19" t="s">
        <v>55</v>
      </c>
      <c r="B28" s="24" t="s">
        <v>42</v>
      </c>
      <c r="C28" s="24" t="s">
        <v>473</v>
      </c>
      <c r="D28" s="19" t="s">
        <v>57</v>
      </c>
      <c r="E28" s="25" t="s">
        <v>474</v>
      </c>
      <c r="F28" s="26" t="s">
        <v>456</v>
      </c>
      <c r="G28" s="27">
        <v>1</v>
      </c>
      <c r="H28" s="28">
        <v>0</v>
      </c>
      <c r="I28" s="28">
        <f>ROUND(ROUND(H28,2)*ROUND(G28,3),2)</f>
        <v>0</v>
      </c>
      <c r="O28">
        <f>(I28*21)/100</f>
        <v>0</v>
      </c>
      <c r="P28" t="s">
        <v>30</v>
      </c>
    </row>
    <row r="29" spans="1:31" x14ac:dyDescent="0.2">
      <c r="A29" s="29" t="s">
        <v>60</v>
      </c>
      <c r="E29" s="30" t="s">
        <v>475</v>
      </c>
    </row>
    <row r="30" spans="1:31" x14ac:dyDescent="0.2">
      <c r="A30" s="31" t="s">
        <v>61</v>
      </c>
      <c r="E30" s="32" t="s">
        <v>458</v>
      </c>
    </row>
    <row r="31" spans="1:31" ht="76.5" x14ac:dyDescent="0.2">
      <c r="A31" t="s">
        <v>63</v>
      </c>
      <c r="E31" s="36" t="s">
        <v>476</v>
      </c>
    </row>
    <row r="32" spans="1:31" ht="12.75" customHeight="1" x14ac:dyDescent="0.2">
      <c r="B32" s="37">
        <v>6</v>
      </c>
      <c r="C32" s="37" t="s">
        <v>477</v>
      </c>
      <c r="D32" s="37"/>
      <c r="E32" s="37" t="s">
        <v>478</v>
      </c>
      <c r="F32" s="38" t="s">
        <v>456</v>
      </c>
      <c r="G32" s="27">
        <v>2</v>
      </c>
      <c r="H32" s="37"/>
      <c r="I32" s="37"/>
      <c r="R32" t="s">
        <v>479</v>
      </c>
      <c r="AE32" t="s">
        <v>480</v>
      </c>
    </row>
    <row r="33" spans="5:5" ht="12.75" customHeight="1" x14ac:dyDescent="0.2">
      <c r="E33" s="37" t="s">
        <v>479</v>
      </c>
    </row>
    <row r="34" spans="5:5" ht="12.75" customHeight="1" x14ac:dyDescent="0.2">
      <c r="E34" s="32" t="s">
        <v>481</v>
      </c>
    </row>
  </sheetData>
  <mergeCells count="12">
    <mergeCell ref="A7:A8"/>
    <mergeCell ref="B7:B8"/>
    <mergeCell ref="C7:C8"/>
    <mergeCell ref="D7:D8"/>
    <mergeCell ref="E7:E8"/>
    <mergeCell ref="F7:F8"/>
    <mergeCell ref="G7:G8"/>
    <mergeCell ref="H7:I7"/>
    <mergeCell ref="C3:D3"/>
    <mergeCell ref="C4:D4"/>
    <mergeCell ref="C5:D5"/>
    <mergeCell ref="C6:D6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D.2_D.2.3_SO 10-81-01</vt:lpstr>
      <vt:lpstr>D.2_D.2.3_SO 10-87-01</vt:lpstr>
      <vt:lpstr>D.2_D.9898_SO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Šponar Bohumil, Ing., MBA</cp:lastModifiedBy>
  <cp:lastPrinted>2023-01-24T13:24:01Z</cp:lastPrinted>
  <dcterms:modified xsi:type="dcterms:W3CDTF">2023-03-06T08:17:04Z</dcterms:modified>
  <cp:category/>
  <cp:contentStatus/>
</cp:coreProperties>
</file>